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IVISÃO DE ORÇAMENTO\07-CONTRATAÇÃO INTEGRADA\03-Orçamento\Comarcas\P650 - republicação\6-FXL\"/>
    </mc:Choice>
  </mc:AlternateContent>
  <bookViews>
    <workbookView xWindow="0" yWindow="0" windowWidth="28800" windowHeight="12300"/>
  </bookViews>
  <sheets>
    <sheet name="Orçamento Sintético" sheetId="1" r:id="rId1"/>
  </sheets>
  <definedNames>
    <definedName name="_xlnm.Print_Titles" localSheetId="0">'Orçamento Sintético'!$1:$5</definedName>
  </definedNames>
  <calcPr calcId="162913" iterateDelta="1E-4"/>
</workbook>
</file>

<file path=xl/calcChain.xml><?xml version="1.0" encoding="utf-8"?>
<calcChain xmlns="http://schemas.openxmlformats.org/spreadsheetml/2006/main">
  <c r="M210" i="1" l="1"/>
  <c r="N210" i="1" s="1"/>
  <c r="K210" i="1"/>
  <c r="J210" i="1"/>
  <c r="M209" i="1"/>
  <c r="N209" i="1" s="1"/>
  <c r="L209" i="1"/>
  <c r="K209" i="1"/>
  <c r="J209" i="1"/>
  <c r="M208" i="1"/>
  <c r="L208" i="1" s="1"/>
  <c r="K208" i="1"/>
  <c r="J208" i="1"/>
  <c r="K207" i="1"/>
  <c r="J207" i="1"/>
  <c r="M207" i="1" s="1"/>
  <c r="K206" i="1"/>
  <c r="J206" i="1"/>
  <c r="M206" i="1" s="1"/>
  <c r="N205" i="1"/>
  <c r="M205" i="1"/>
  <c r="L205" i="1" s="1"/>
  <c r="K205" i="1"/>
  <c r="J205" i="1"/>
  <c r="K204" i="1"/>
  <c r="J204" i="1"/>
  <c r="M204" i="1" s="1"/>
  <c r="N203" i="1"/>
  <c r="M202" i="1"/>
  <c r="N202" i="1" s="1"/>
  <c r="K202" i="1"/>
  <c r="J202" i="1"/>
  <c r="M201" i="1"/>
  <c r="N201" i="1" s="1"/>
  <c r="L201" i="1"/>
  <c r="K201" i="1"/>
  <c r="J201" i="1"/>
  <c r="M200" i="1"/>
  <c r="L200" i="1" s="1"/>
  <c r="K200" i="1"/>
  <c r="J200" i="1"/>
  <c r="N199" i="1"/>
  <c r="K198" i="1"/>
  <c r="J198" i="1"/>
  <c r="M198" i="1" s="1"/>
  <c r="M197" i="1"/>
  <c r="N197" i="1" s="1"/>
  <c r="L197" i="1"/>
  <c r="K197" i="1"/>
  <c r="J197" i="1"/>
  <c r="K196" i="1"/>
  <c r="J196" i="1"/>
  <c r="M196" i="1" s="1"/>
  <c r="K195" i="1"/>
  <c r="J195" i="1"/>
  <c r="M195" i="1" s="1"/>
  <c r="M194" i="1"/>
  <c r="N194" i="1" s="1"/>
  <c r="K194" i="1"/>
  <c r="J194" i="1"/>
  <c r="M193" i="1"/>
  <c r="N193" i="1" s="1"/>
  <c r="L193" i="1"/>
  <c r="K193" i="1"/>
  <c r="J193" i="1"/>
  <c r="M192" i="1"/>
  <c r="L192" i="1" s="1"/>
  <c r="K192" i="1"/>
  <c r="J192" i="1"/>
  <c r="N191" i="1"/>
  <c r="K190" i="1"/>
  <c r="J190" i="1"/>
  <c r="M190" i="1" s="1"/>
  <c r="N189" i="1"/>
  <c r="M188" i="1"/>
  <c r="L188" i="1" s="1"/>
  <c r="K188" i="1"/>
  <c r="J188" i="1"/>
  <c r="K187" i="1"/>
  <c r="J187" i="1"/>
  <c r="M187" i="1" s="1"/>
  <c r="K186" i="1"/>
  <c r="J186" i="1"/>
  <c r="M186" i="1" s="1"/>
  <c r="K185" i="1"/>
  <c r="J185" i="1"/>
  <c r="M185" i="1" s="1"/>
  <c r="N184" i="1"/>
  <c r="K183" i="1"/>
  <c r="J183" i="1"/>
  <c r="M183" i="1" s="1"/>
  <c r="M182" i="1"/>
  <c r="N182" i="1" s="1"/>
  <c r="K182" i="1"/>
  <c r="J182" i="1"/>
  <c r="M181" i="1"/>
  <c r="N181" i="1" s="1"/>
  <c r="L181" i="1"/>
  <c r="K181" i="1"/>
  <c r="J181" i="1"/>
  <c r="M180" i="1"/>
  <c r="L180" i="1" s="1"/>
  <c r="K180" i="1"/>
  <c r="J180" i="1"/>
  <c r="K179" i="1"/>
  <c r="J179" i="1"/>
  <c r="M179" i="1" s="1"/>
  <c r="K178" i="1"/>
  <c r="J178" i="1"/>
  <c r="M178" i="1" s="1"/>
  <c r="K177" i="1"/>
  <c r="J177" i="1"/>
  <c r="M177" i="1" s="1"/>
  <c r="K176" i="1"/>
  <c r="J176" i="1"/>
  <c r="M176" i="1" s="1"/>
  <c r="N175" i="1"/>
  <c r="M175" i="1"/>
  <c r="L175" i="1"/>
  <c r="K175" i="1"/>
  <c r="J175" i="1"/>
  <c r="K174" i="1"/>
  <c r="J174" i="1"/>
  <c r="M174" i="1" s="1"/>
  <c r="M173" i="1"/>
  <c r="N173" i="1" s="1"/>
  <c r="L173" i="1"/>
  <c r="K173" i="1"/>
  <c r="J173" i="1"/>
  <c r="K172" i="1"/>
  <c r="J172" i="1"/>
  <c r="M172" i="1" s="1"/>
  <c r="K171" i="1"/>
  <c r="J171" i="1"/>
  <c r="M171" i="1" s="1"/>
  <c r="N170" i="1"/>
  <c r="K169" i="1"/>
  <c r="J169" i="1"/>
  <c r="M169" i="1" s="1"/>
  <c r="N168" i="1"/>
  <c r="K167" i="1"/>
  <c r="J167" i="1"/>
  <c r="M167" i="1" s="1"/>
  <c r="N166" i="1"/>
  <c r="K165" i="1"/>
  <c r="J165" i="1"/>
  <c r="M165" i="1" s="1"/>
  <c r="K164" i="1"/>
  <c r="J164" i="1"/>
  <c r="M164" i="1" s="1"/>
  <c r="N163" i="1"/>
  <c r="M163" i="1"/>
  <c r="L163" i="1"/>
  <c r="K163" i="1"/>
  <c r="J163" i="1"/>
  <c r="K162" i="1"/>
  <c r="J162" i="1"/>
  <c r="M162" i="1" s="1"/>
  <c r="M161" i="1"/>
  <c r="N161" i="1" s="1"/>
  <c r="L161" i="1"/>
  <c r="K161" i="1"/>
  <c r="J161" i="1"/>
  <c r="K160" i="1"/>
  <c r="J160" i="1"/>
  <c r="M160" i="1" s="1"/>
  <c r="K159" i="1"/>
  <c r="J159" i="1"/>
  <c r="M159" i="1" s="1"/>
  <c r="N158" i="1"/>
  <c r="K157" i="1"/>
  <c r="J157" i="1"/>
  <c r="M157" i="1" s="1"/>
  <c r="K156" i="1"/>
  <c r="J156" i="1"/>
  <c r="M156" i="1" s="1"/>
  <c r="N155" i="1"/>
  <c r="M155" i="1"/>
  <c r="L155" i="1"/>
  <c r="K155" i="1"/>
  <c r="J155" i="1"/>
  <c r="K154" i="1"/>
  <c r="J154" i="1"/>
  <c r="M154" i="1" s="1"/>
  <c r="N153" i="1"/>
  <c r="M152" i="1"/>
  <c r="L152" i="1" s="1"/>
  <c r="K152" i="1"/>
  <c r="J152" i="1"/>
  <c r="K151" i="1"/>
  <c r="J151" i="1"/>
  <c r="M151" i="1" s="1"/>
  <c r="K150" i="1"/>
  <c r="J150" i="1"/>
  <c r="M150" i="1" s="1"/>
  <c r="K149" i="1"/>
  <c r="J149" i="1"/>
  <c r="M149" i="1" s="1"/>
  <c r="N148" i="1"/>
  <c r="K147" i="1"/>
  <c r="J147" i="1"/>
  <c r="M147" i="1" s="1"/>
  <c r="M146" i="1"/>
  <c r="N146" i="1" s="1"/>
  <c r="K146" i="1"/>
  <c r="J146" i="1"/>
  <c r="M145" i="1"/>
  <c r="N145" i="1" s="1"/>
  <c r="L145" i="1"/>
  <c r="K145" i="1"/>
  <c r="J145" i="1"/>
  <c r="M144" i="1"/>
  <c r="L144" i="1" s="1"/>
  <c r="K144" i="1"/>
  <c r="J144" i="1"/>
  <c r="K143" i="1"/>
  <c r="J143" i="1"/>
  <c r="M143" i="1" s="1"/>
  <c r="K142" i="1"/>
  <c r="J142" i="1"/>
  <c r="M142" i="1" s="1"/>
  <c r="K141" i="1"/>
  <c r="J141" i="1"/>
  <c r="M141" i="1" s="1"/>
  <c r="K140" i="1"/>
  <c r="J140" i="1"/>
  <c r="M140" i="1" s="1"/>
  <c r="N139" i="1"/>
  <c r="M139" i="1"/>
  <c r="L139" i="1"/>
  <c r="K139" i="1"/>
  <c r="J139" i="1"/>
  <c r="K138" i="1"/>
  <c r="J138" i="1"/>
  <c r="M138" i="1" s="1"/>
  <c r="M137" i="1"/>
  <c r="N137" i="1" s="1"/>
  <c r="L137" i="1"/>
  <c r="K137" i="1"/>
  <c r="J137" i="1"/>
  <c r="N136" i="1"/>
  <c r="M135" i="1"/>
  <c r="N135" i="1" s="1"/>
  <c r="K135" i="1"/>
  <c r="J135" i="1"/>
  <c r="M134" i="1"/>
  <c r="N134" i="1" s="1"/>
  <c r="K134" i="1"/>
  <c r="L134" i="1" s="1"/>
  <c r="J134" i="1"/>
  <c r="N133" i="1"/>
  <c r="M133" i="1"/>
  <c r="L133" i="1" s="1"/>
  <c r="K133" i="1"/>
  <c r="J133" i="1"/>
  <c r="M132" i="1"/>
  <c r="N132" i="1" s="1"/>
  <c r="K132" i="1"/>
  <c r="J132" i="1"/>
  <c r="N131" i="1"/>
  <c r="M131" i="1"/>
  <c r="L131" i="1"/>
  <c r="K131" i="1"/>
  <c r="J131" i="1"/>
  <c r="M130" i="1"/>
  <c r="N130" i="1" s="1"/>
  <c r="K130" i="1"/>
  <c r="L130" i="1" s="1"/>
  <c r="J130" i="1"/>
  <c r="M129" i="1"/>
  <c r="N129" i="1" s="1"/>
  <c r="L129" i="1"/>
  <c r="K129" i="1"/>
  <c r="J129" i="1"/>
  <c r="N128" i="1"/>
  <c r="K127" i="1"/>
  <c r="J127" i="1"/>
  <c r="M127" i="1" s="1"/>
  <c r="N126" i="1"/>
  <c r="M126" i="1"/>
  <c r="K126" i="1"/>
  <c r="L126" i="1" s="1"/>
  <c r="J126" i="1"/>
  <c r="K125" i="1"/>
  <c r="J125" i="1"/>
  <c r="M125" i="1" s="1"/>
  <c r="N124" i="1"/>
  <c r="K123" i="1"/>
  <c r="J123" i="1"/>
  <c r="M123" i="1" s="1"/>
  <c r="M122" i="1"/>
  <c r="N122" i="1" s="1"/>
  <c r="K122" i="1"/>
  <c r="J122" i="1"/>
  <c r="N121" i="1"/>
  <c r="K120" i="1"/>
  <c r="J120" i="1"/>
  <c r="M120" i="1" s="1"/>
  <c r="N119" i="1"/>
  <c r="M119" i="1"/>
  <c r="L119" i="1"/>
  <c r="K119" i="1"/>
  <c r="J119" i="1"/>
  <c r="M118" i="1"/>
  <c r="N118" i="1" s="1"/>
  <c r="K118" i="1"/>
  <c r="L118" i="1" s="1"/>
  <c r="J118" i="1"/>
  <c r="M117" i="1"/>
  <c r="N117" i="1" s="1"/>
  <c r="L117" i="1"/>
  <c r="K117" i="1"/>
  <c r="J117" i="1"/>
  <c r="K116" i="1"/>
  <c r="J116" i="1"/>
  <c r="M116" i="1" s="1"/>
  <c r="K115" i="1"/>
  <c r="J115" i="1"/>
  <c r="M115" i="1" s="1"/>
  <c r="M114" i="1"/>
  <c r="N114" i="1" s="1"/>
  <c r="K114" i="1"/>
  <c r="J114" i="1"/>
  <c r="M113" i="1"/>
  <c r="N113" i="1" s="1"/>
  <c r="L113" i="1"/>
  <c r="K113" i="1"/>
  <c r="J113" i="1"/>
  <c r="M112" i="1"/>
  <c r="L112" i="1" s="1"/>
  <c r="K112" i="1"/>
  <c r="J112" i="1"/>
  <c r="N111" i="1"/>
  <c r="M110" i="1"/>
  <c r="N110" i="1" s="1"/>
  <c r="K110" i="1"/>
  <c r="L110" i="1" s="1"/>
  <c r="J110" i="1"/>
  <c r="M109" i="1"/>
  <c r="N109" i="1" s="1"/>
  <c r="L109" i="1"/>
  <c r="K109" i="1"/>
  <c r="J109" i="1"/>
  <c r="K108" i="1"/>
  <c r="J108" i="1"/>
  <c r="M108" i="1" s="1"/>
  <c r="K107" i="1"/>
  <c r="J107" i="1"/>
  <c r="M107" i="1" s="1"/>
  <c r="M106" i="1"/>
  <c r="N106" i="1" s="1"/>
  <c r="K106" i="1"/>
  <c r="J106" i="1"/>
  <c r="M105" i="1"/>
  <c r="N105" i="1" s="1"/>
  <c r="L105" i="1"/>
  <c r="K105" i="1"/>
  <c r="J105" i="1"/>
  <c r="M104" i="1"/>
  <c r="L104" i="1" s="1"/>
  <c r="K104" i="1"/>
  <c r="J104" i="1"/>
  <c r="K103" i="1"/>
  <c r="J103" i="1"/>
  <c r="M103" i="1" s="1"/>
  <c r="K102" i="1"/>
  <c r="J102" i="1"/>
  <c r="M102" i="1" s="1"/>
  <c r="K101" i="1"/>
  <c r="J101" i="1"/>
  <c r="M101" i="1" s="1"/>
  <c r="N100" i="1"/>
  <c r="N99" i="1"/>
  <c r="K98" i="1"/>
  <c r="J98" i="1"/>
  <c r="M98" i="1" s="1"/>
  <c r="K97" i="1"/>
  <c r="J97" i="1"/>
  <c r="M97" i="1" s="1"/>
  <c r="N96" i="1"/>
  <c r="K95" i="1"/>
  <c r="J95" i="1"/>
  <c r="M95" i="1" s="1"/>
  <c r="M94" i="1"/>
  <c r="N94" i="1" s="1"/>
  <c r="K94" i="1"/>
  <c r="J94" i="1"/>
  <c r="M93" i="1"/>
  <c r="N93" i="1" s="1"/>
  <c r="L93" i="1"/>
  <c r="K93" i="1"/>
  <c r="J93" i="1"/>
  <c r="M92" i="1"/>
  <c r="L92" i="1" s="1"/>
  <c r="K92" i="1"/>
  <c r="J92" i="1"/>
  <c r="K91" i="1"/>
  <c r="J91" i="1"/>
  <c r="M91" i="1" s="1"/>
  <c r="K90" i="1"/>
  <c r="J90" i="1"/>
  <c r="M90" i="1" s="1"/>
  <c r="K89" i="1"/>
  <c r="J89" i="1"/>
  <c r="M89" i="1" s="1"/>
  <c r="K88" i="1"/>
  <c r="J88" i="1"/>
  <c r="M88" i="1" s="1"/>
  <c r="N87" i="1"/>
  <c r="M87" i="1"/>
  <c r="L87" i="1"/>
  <c r="K87" i="1"/>
  <c r="J87" i="1"/>
  <c r="M86" i="1"/>
  <c r="N86" i="1" s="1"/>
  <c r="K86" i="1"/>
  <c r="L86" i="1" s="1"/>
  <c r="J86" i="1"/>
  <c r="M85" i="1"/>
  <c r="N85" i="1" s="1"/>
  <c r="L85" i="1"/>
  <c r="K85" i="1"/>
  <c r="J85" i="1"/>
  <c r="K84" i="1"/>
  <c r="J84" i="1"/>
  <c r="M84" i="1" s="1"/>
  <c r="K83" i="1"/>
  <c r="J83" i="1"/>
  <c r="M83" i="1" s="1"/>
  <c r="M82" i="1"/>
  <c r="N82" i="1" s="1"/>
  <c r="K82" i="1"/>
  <c r="J82" i="1"/>
  <c r="M81" i="1"/>
  <c r="N81" i="1" s="1"/>
  <c r="L81" i="1"/>
  <c r="K81" i="1"/>
  <c r="J81" i="1"/>
  <c r="M80" i="1"/>
  <c r="L80" i="1" s="1"/>
  <c r="K80" i="1"/>
  <c r="J80" i="1"/>
  <c r="K79" i="1"/>
  <c r="J79" i="1"/>
  <c r="M79" i="1" s="1"/>
  <c r="N78" i="1"/>
  <c r="M77" i="1"/>
  <c r="N77" i="1" s="1"/>
  <c r="L77" i="1"/>
  <c r="K77" i="1"/>
  <c r="J77" i="1"/>
  <c r="K76" i="1"/>
  <c r="J76" i="1"/>
  <c r="M76" i="1" s="1"/>
  <c r="N75" i="1"/>
  <c r="K74" i="1"/>
  <c r="J74" i="1"/>
  <c r="M74" i="1" s="1"/>
  <c r="K73" i="1"/>
  <c r="J73" i="1"/>
  <c r="M73" i="1" s="1"/>
  <c r="K72" i="1"/>
  <c r="J72" i="1"/>
  <c r="M72" i="1" s="1"/>
  <c r="N71" i="1"/>
  <c r="M71" i="1"/>
  <c r="L71" i="1"/>
  <c r="K71" i="1"/>
  <c r="J71" i="1"/>
  <c r="M70" i="1"/>
  <c r="N70" i="1" s="1"/>
  <c r="K70" i="1"/>
  <c r="L70" i="1" s="1"/>
  <c r="J70" i="1"/>
  <c r="N69" i="1"/>
  <c r="M68" i="1"/>
  <c r="L68" i="1" s="1"/>
  <c r="K68" i="1"/>
  <c r="J68" i="1"/>
  <c r="N67" i="1"/>
  <c r="M66" i="1"/>
  <c r="N66" i="1" s="1"/>
  <c r="K66" i="1"/>
  <c r="L66" i="1" s="1"/>
  <c r="J66" i="1"/>
  <c r="M65" i="1"/>
  <c r="N65" i="1" s="1"/>
  <c r="L65" i="1"/>
  <c r="K65" i="1"/>
  <c r="J65" i="1"/>
  <c r="K64" i="1"/>
  <c r="J64" i="1"/>
  <c r="M64" i="1" s="1"/>
  <c r="N63" i="1"/>
  <c r="K62" i="1"/>
  <c r="J62" i="1"/>
  <c r="M62" i="1" s="1"/>
  <c r="K61" i="1"/>
  <c r="J61" i="1"/>
  <c r="M61" i="1" s="1"/>
  <c r="N60" i="1"/>
  <c r="K59" i="1"/>
  <c r="J59" i="1"/>
  <c r="M59" i="1" s="1"/>
  <c r="M58" i="1"/>
  <c r="N58" i="1" s="1"/>
  <c r="K58" i="1"/>
  <c r="J58" i="1"/>
  <c r="M57" i="1"/>
  <c r="N57" i="1" s="1"/>
  <c r="L57" i="1"/>
  <c r="K57" i="1"/>
  <c r="J57" i="1"/>
  <c r="N56" i="1"/>
  <c r="N55" i="1"/>
  <c r="M55" i="1"/>
  <c r="L55" i="1"/>
  <c r="K55" i="1"/>
  <c r="J55" i="1"/>
  <c r="M54" i="1"/>
  <c r="N54" i="1" s="1"/>
  <c r="K54" i="1"/>
  <c r="L54" i="1" s="1"/>
  <c r="J54" i="1"/>
  <c r="M53" i="1"/>
  <c r="N53" i="1" s="1"/>
  <c r="L53" i="1"/>
  <c r="K53" i="1"/>
  <c r="J53" i="1"/>
  <c r="N52" i="1"/>
  <c r="K51" i="1"/>
  <c r="J51" i="1"/>
  <c r="M51" i="1" s="1"/>
  <c r="K50" i="1"/>
  <c r="J50" i="1"/>
  <c r="M50" i="1" s="1"/>
  <c r="K49" i="1"/>
  <c r="J49" i="1"/>
  <c r="M49" i="1" s="1"/>
  <c r="N48" i="1"/>
  <c r="N47" i="1"/>
  <c r="K46" i="1"/>
  <c r="J46" i="1"/>
  <c r="M46" i="1" s="1"/>
  <c r="K45" i="1"/>
  <c r="J45" i="1"/>
  <c r="M45" i="1" s="1"/>
  <c r="N44" i="1"/>
  <c r="K43" i="1"/>
  <c r="J43" i="1"/>
  <c r="M43" i="1" s="1"/>
  <c r="M42" i="1"/>
  <c r="N42" i="1" s="1"/>
  <c r="K42" i="1"/>
  <c r="J42" i="1"/>
  <c r="M41" i="1"/>
  <c r="N41" i="1" s="1"/>
  <c r="L41" i="1"/>
  <c r="K41" i="1"/>
  <c r="J41" i="1"/>
  <c r="M40" i="1"/>
  <c r="L40" i="1" s="1"/>
  <c r="K40" i="1"/>
  <c r="J40" i="1"/>
  <c r="K39" i="1"/>
  <c r="J39" i="1"/>
  <c r="M39" i="1" s="1"/>
  <c r="M38" i="1"/>
  <c r="N38" i="1" s="1"/>
  <c r="K38" i="1"/>
  <c r="L38" i="1" s="1"/>
  <c r="J38" i="1"/>
  <c r="N37" i="1"/>
  <c r="M37" i="1"/>
  <c r="L37" i="1" s="1"/>
  <c r="K37" i="1"/>
  <c r="J37" i="1"/>
  <c r="N36" i="1"/>
  <c r="N35" i="1"/>
  <c r="K34" i="1"/>
  <c r="J34" i="1"/>
  <c r="M34" i="1" s="1"/>
  <c r="K33" i="1"/>
  <c r="J33" i="1"/>
  <c r="M33" i="1" s="1"/>
  <c r="K32" i="1"/>
  <c r="J32" i="1"/>
  <c r="M32" i="1" s="1"/>
  <c r="N31" i="1"/>
  <c r="M31" i="1"/>
  <c r="L31" i="1"/>
  <c r="K31" i="1"/>
  <c r="J31" i="1"/>
  <c r="M30" i="1"/>
  <c r="N30" i="1" s="1"/>
  <c r="K30" i="1"/>
  <c r="L30" i="1" s="1"/>
  <c r="J30" i="1"/>
  <c r="M29" i="1"/>
  <c r="N29" i="1" s="1"/>
  <c r="L29" i="1"/>
  <c r="K29" i="1"/>
  <c r="J29" i="1"/>
  <c r="N28" i="1"/>
  <c r="K27" i="1"/>
  <c r="J27" i="1"/>
  <c r="M27" i="1" s="1"/>
  <c r="K26" i="1"/>
  <c r="J26" i="1"/>
  <c r="M26" i="1" s="1"/>
  <c r="N25" i="1"/>
  <c r="K24" i="1"/>
  <c r="J24" i="1"/>
  <c r="M24" i="1" s="1"/>
  <c r="K23" i="1"/>
  <c r="J23" i="1"/>
  <c r="M23" i="1" s="1"/>
  <c r="M22" i="1"/>
  <c r="N22" i="1" s="1"/>
  <c r="K22" i="1"/>
  <c r="J22" i="1"/>
  <c r="M21" i="1"/>
  <c r="N21" i="1" s="1"/>
  <c r="L21" i="1"/>
  <c r="K21" i="1"/>
  <c r="J21" i="1"/>
  <c r="N20" i="1"/>
  <c r="N19" i="1"/>
  <c r="M19" i="1"/>
  <c r="L19" i="1"/>
  <c r="K19" i="1"/>
  <c r="J19" i="1"/>
  <c r="N18" i="1"/>
  <c r="M17" i="1"/>
  <c r="N17" i="1" s="1"/>
  <c r="L17" i="1"/>
  <c r="K17" i="1"/>
  <c r="J17" i="1"/>
  <c r="M16" i="1"/>
  <c r="L16" i="1" s="1"/>
  <c r="K16" i="1"/>
  <c r="J16" i="1"/>
  <c r="M15" i="1"/>
  <c r="N15" i="1" s="1"/>
  <c r="K15" i="1"/>
  <c r="L15" i="1" s="1"/>
  <c r="J15" i="1"/>
  <c r="K14" i="1"/>
  <c r="J14" i="1"/>
  <c r="M14" i="1" s="1"/>
  <c r="N13" i="1"/>
  <c r="K12" i="1"/>
  <c r="J12" i="1"/>
  <c r="M12" i="1" s="1"/>
  <c r="K11" i="1"/>
  <c r="J11" i="1"/>
  <c r="M11" i="1" s="1"/>
  <c r="M10" i="1"/>
  <c r="N10" i="1" s="1"/>
  <c r="K10" i="1"/>
  <c r="J10" i="1"/>
  <c r="M9" i="1"/>
  <c r="N9" i="1" s="1"/>
  <c r="L9" i="1"/>
  <c r="K9" i="1"/>
  <c r="J9" i="1"/>
  <c r="M8" i="1"/>
  <c r="L8" i="1" s="1"/>
  <c r="K8" i="1"/>
  <c r="J8" i="1"/>
  <c r="N7" i="1"/>
  <c r="N6" i="1"/>
  <c r="N12" i="1" l="1"/>
  <c r="L12" i="1"/>
  <c r="N27" i="1"/>
  <c r="L27" i="1"/>
  <c r="N72" i="1"/>
  <c r="L72" i="1"/>
  <c r="N91" i="1"/>
  <c r="L91" i="1"/>
  <c r="N95" i="1"/>
  <c r="L95" i="1"/>
  <c r="N125" i="1"/>
  <c r="L125" i="1"/>
  <c r="N141" i="1"/>
  <c r="L141" i="1"/>
  <c r="N156" i="1"/>
  <c r="L156" i="1"/>
  <c r="N177" i="1"/>
  <c r="L177" i="1"/>
  <c r="N207" i="1"/>
  <c r="L207" i="1"/>
  <c r="N103" i="1"/>
  <c r="L103" i="1"/>
  <c r="N107" i="1"/>
  <c r="L107" i="1"/>
  <c r="N116" i="1"/>
  <c r="L116" i="1"/>
  <c r="N162" i="1"/>
  <c r="L162" i="1"/>
  <c r="N167" i="1"/>
  <c r="L167" i="1"/>
  <c r="N64" i="1"/>
  <c r="L64" i="1"/>
  <c r="N73" i="1"/>
  <c r="L73" i="1"/>
  <c r="N79" i="1"/>
  <c r="L79" i="1"/>
  <c r="N83" i="1"/>
  <c r="L83" i="1"/>
  <c r="L142" i="1"/>
  <c r="N142" i="1"/>
  <c r="N157" i="1"/>
  <c r="L157" i="1"/>
  <c r="N178" i="1"/>
  <c r="L178" i="1"/>
  <c r="N198" i="1"/>
  <c r="L198" i="1"/>
  <c r="N14" i="1"/>
  <c r="L14" i="1"/>
  <c r="N32" i="1"/>
  <c r="L32" i="1"/>
  <c r="N49" i="1"/>
  <c r="L49" i="1"/>
  <c r="N97" i="1"/>
  <c r="L97" i="1"/>
  <c r="N108" i="1"/>
  <c r="L108" i="1"/>
  <c r="N120" i="1"/>
  <c r="L120" i="1"/>
  <c r="N138" i="1"/>
  <c r="L138" i="1"/>
  <c r="N174" i="1"/>
  <c r="L174" i="1"/>
  <c r="N74" i="1"/>
  <c r="L74" i="1"/>
  <c r="N84" i="1"/>
  <c r="L84" i="1"/>
  <c r="N143" i="1"/>
  <c r="L143" i="1"/>
  <c r="N147" i="1"/>
  <c r="L147" i="1"/>
  <c r="N169" i="1"/>
  <c r="L169" i="1"/>
  <c r="N179" i="1"/>
  <c r="L179" i="1"/>
  <c r="N183" i="1"/>
  <c r="L183" i="1"/>
  <c r="N204" i="1"/>
  <c r="L204" i="1"/>
  <c r="N23" i="1"/>
  <c r="L23" i="1"/>
  <c r="N33" i="1"/>
  <c r="L33" i="1"/>
  <c r="L50" i="1"/>
  <c r="N50" i="1"/>
  <c r="L98" i="1"/>
  <c r="N98" i="1"/>
  <c r="N154" i="1"/>
  <c r="L154" i="1"/>
  <c r="N159" i="1"/>
  <c r="L159" i="1"/>
  <c r="N190" i="1"/>
  <c r="L190" i="1"/>
  <c r="N39" i="1"/>
  <c r="L39" i="1"/>
  <c r="N43" i="1"/>
  <c r="L43" i="1"/>
  <c r="N59" i="1"/>
  <c r="L59" i="1"/>
  <c r="N88" i="1"/>
  <c r="L88" i="1"/>
  <c r="N127" i="1"/>
  <c r="L127" i="1"/>
  <c r="N195" i="1"/>
  <c r="L195" i="1"/>
  <c r="N24" i="1"/>
  <c r="L24" i="1"/>
  <c r="N34" i="1"/>
  <c r="L34" i="1"/>
  <c r="N51" i="1"/>
  <c r="L51" i="1"/>
  <c r="N76" i="1"/>
  <c r="L76" i="1"/>
  <c r="N149" i="1"/>
  <c r="L149" i="1"/>
  <c r="N160" i="1"/>
  <c r="L160" i="1"/>
  <c r="N171" i="1"/>
  <c r="L171" i="1"/>
  <c r="N185" i="1"/>
  <c r="L185" i="1"/>
  <c r="N89" i="1"/>
  <c r="L89" i="1"/>
  <c r="N164" i="1"/>
  <c r="L164" i="1"/>
  <c r="N196" i="1"/>
  <c r="L196" i="1"/>
  <c r="N45" i="1"/>
  <c r="L45" i="1"/>
  <c r="N61" i="1"/>
  <c r="L61" i="1"/>
  <c r="N101" i="1"/>
  <c r="L101" i="1"/>
  <c r="N123" i="1"/>
  <c r="L123" i="1"/>
  <c r="L150" i="1"/>
  <c r="N150" i="1"/>
  <c r="N172" i="1"/>
  <c r="L172" i="1"/>
  <c r="L186" i="1"/>
  <c r="N186" i="1"/>
  <c r="N11" i="1"/>
  <c r="L11" i="1"/>
  <c r="N26" i="1"/>
  <c r="L26" i="1"/>
  <c r="L90" i="1"/>
  <c r="N90" i="1"/>
  <c r="N140" i="1"/>
  <c r="L140" i="1"/>
  <c r="N165" i="1"/>
  <c r="L165" i="1"/>
  <c r="N176" i="1"/>
  <c r="L176" i="1"/>
  <c r="N206" i="1"/>
  <c r="L206" i="1"/>
  <c r="N46" i="1"/>
  <c r="L46" i="1"/>
  <c r="L62" i="1"/>
  <c r="N62" i="1"/>
  <c r="L102" i="1"/>
  <c r="N102" i="1"/>
  <c r="N115" i="1"/>
  <c r="L115" i="1"/>
  <c r="N151" i="1"/>
  <c r="L151" i="1"/>
  <c r="N187" i="1"/>
  <c r="L187" i="1"/>
  <c r="N8" i="1"/>
  <c r="N180" i="1"/>
  <c r="N68" i="1"/>
  <c r="N92" i="1"/>
  <c r="N112" i="1"/>
  <c r="N144" i="1"/>
  <c r="N208" i="1"/>
  <c r="L132" i="1"/>
  <c r="N40" i="1"/>
  <c r="N200" i="1"/>
  <c r="N16" i="1"/>
  <c r="N104" i="1"/>
  <c r="N152" i="1"/>
  <c r="L135" i="1"/>
  <c r="N80" i="1"/>
  <c r="N192" i="1"/>
  <c r="L10" i="1"/>
  <c r="L22" i="1"/>
  <c r="L42" i="1"/>
  <c r="L58" i="1"/>
  <c r="L82" i="1"/>
  <c r="L94" i="1"/>
  <c r="L106" i="1"/>
  <c r="L114" i="1"/>
  <c r="L122" i="1"/>
  <c r="L146" i="1"/>
  <c r="L182" i="1"/>
  <c r="L194" i="1"/>
  <c r="L202" i="1"/>
  <c r="L210" i="1"/>
  <c r="N188" i="1"/>
</calcChain>
</file>

<file path=xl/sharedStrings.xml><?xml version="1.0" encoding="utf-8"?>
<sst xmlns="http://schemas.openxmlformats.org/spreadsheetml/2006/main" count="941" uniqueCount="606">
  <si>
    <t>Obra</t>
  </si>
  <si>
    <t>Bancos</t>
  </si>
  <si>
    <t>B.D.I.</t>
  </si>
  <si>
    <t>Encargos Sociais</t>
  </si>
  <si>
    <t>Orçamento Sintético do P650 - Faxinal</t>
  </si>
  <si>
    <t xml:space="preserve">SINAPI - 09/2024 - Paraná
SBC - 10/2024 - Paraná
SICRO3 - 07/2024 - Paraná
ORSE - 07/2024 - Sergipe
SEINFRA - 028 - Ceará
SETOP - 07/2024 - Minas Gerais
SIURB - 07/2024 - São Paulo
AGESUL - 06/2024 - Mato Grosso do Sul
</t>
  </si>
  <si>
    <t>22,23%</t>
  </si>
  <si>
    <t>Não 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</si>
  <si>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</si>
  <si>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</si>
  <si>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</si>
  <si>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</si>
  <si>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</si>
  <si>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</si>
  <si>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</si>
  <si>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</si>
  <si>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</si>
  <si>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</si>
  <si>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</si>
  <si>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</si>
  <si>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</si>
  <si>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</si>
  <si>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FUNDAÇÕES E ESTRUTURAS</t>
  </si>
  <si>
    <t xml:space="preserve"> 1.1 </t>
  </si>
  <si>
    <t>ESTACAS</t>
  </si>
  <si>
    <t xml:space="preserve"> 1.1.1 </t>
  </si>
  <si>
    <t xml:space="preserve"> P650-FUN-001 </t>
  </si>
  <si>
    <t>Próprio</t>
  </si>
  <si>
    <t>ESTACA ESCAVADA MECANICAMENTE, SEM FLUIDO ESTABILIZANTE, COM 30CM DE DIÂMETRO, EXCLUSO CONCRETO E ARMADURA, ADAPTADO SINAPI 100897</t>
  </si>
  <si>
    <t>M</t>
  </si>
  <si>
    <t xml:space="preserve"> 1.1.2 </t>
  </si>
  <si>
    <t xml:space="preserve"> 00038406 </t>
  </si>
  <si>
    <t>SINAPI</t>
  </si>
  <si>
    <t>CONCRETO USINADO BOMBEAVEL, CLASSE DE RESISTENCIA C30, COM BRITA 0 E 1, SLUMP = 130 +/- 20 MM, EXCLUI SERVICO DE BOMBEAMENTO (NBR 8953)</t>
  </si>
  <si>
    <t>m³</t>
  </si>
  <si>
    <t xml:space="preserve"> 1.1.3 </t>
  </si>
  <si>
    <t xml:space="preserve"> 103673 </t>
  </si>
  <si>
    <t>LANÇAMENTO COM USO DE BOMBA, ADENSAMENTO E ACABAMENTO DE CONCRETO EM ESTRUTURAS. AF_02/2022</t>
  </si>
  <si>
    <t xml:space="preserve"> 1.1.4 </t>
  </si>
  <si>
    <t xml:space="preserve"> 92804 </t>
  </si>
  <si>
    <t>CORTE E DOBRA DE AÇO CA-50, DIÂMETRO DE 12,5 MM. AF_06/2022</t>
  </si>
  <si>
    <t>KG</t>
  </si>
  <si>
    <t xml:space="preserve"> 1.1.5 </t>
  </si>
  <si>
    <t xml:space="preserve"> 92800 </t>
  </si>
  <si>
    <t>CORTE E DOBRA DE AÇO CA-60, DIÂMETRO DE 5,0 MM. AF_06/2022</t>
  </si>
  <si>
    <t xml:space="preserve"> 1.2 </t>
  </si>
  <si>
    <t>BLOCOS</t>
  </si>
  <si>
    <t xml:space="preserve"> 1.2.1 </t>
  </si>
  <si>
    <t xml:space="preserve"> 96531 </t>
  </si>
  <si>
    <t>FABRICAÇÃO, MONTAGEM E DESMONTAGEM DE FÔRMA PARA BLOCO DE COROAMENTO, EM MADEIRA SERRADA, E=25 MM, 2 UTILIZAÇÕES. AF_01/2024</t>
  </si>
  <si>
    <t>m²</t>
  </si>
  <si>
    <t xml:space="preserve"> 1.2.2 </t>
  </si>
  <si>
    <t xml:space="preserve"> 1.2.3 </t>
  </si>
  <si>
    <t xml:space="preserve"> 1.2.4 </t>
  </si>
  <si>
    <t xml:space="preserve"> 1.3 </t>
  </si>
  <si>
    <t>ESCADAS METÁLICAS</t>
  </si>
  <si>
    <t xml:space="preserve"> 1.3.1 </t>
  </si>
  <si>
    <t xml:space="preserve"> P650-MET-001 </t>
  </si>
  <si>
    <t>Escada de marinheiro metálica, composta por degraus em barra redonda Ø = 3/4” e estrutura vertical em barra chata 50,8 x 6,3cm. Fixação em parede de concreto por meio de chumbador 1/2” x 75mm, do tipo Walsywa ou similar técnico. Devem ser aplicadas duas demãos de fundo anticorrosivo e duas demãos de pintura esmalte sintético grafite suvinil ou similar equivalente. - ADAPTADO ORSE 8539</t>
  </si>
  <si>
    <t xml:space="preserve"> 2 </t>
  </si>
  <si>
    <t>PAREDES E DIVISÓRIAS</t>
  </si>
  <si>
    <t xml:space="preserve"> 2.1 </t>
  </si>
  <si>
    <t xml:space="preserve"> P650-PAR-001 </t>
  </si>
  <si>
    <t>DIVISÓRIAS PREMIUM - Painéis em MDF ou MDP com no mínimo 15mm, acabamento BP (baixa pressão), cor Canela - Arauco - índice de propagação de chamas: médio 125 determinado pela equação Ip = Pc x Q de acordo com a ABNT NBR 9442 Espessura mínima do sistema 85 mm e altura dos painéis 2700 mm - Modulação 900 mm Montantes em alumínio anodizado natural acetinado, guias de piso com altura mínima de 50 mm Tratamento acústico com espessura: a) Mínima de 15 mm superior a espessura ao do montante para materiais adensáveis e b) mínima ao do montante para materiais não adensáveis- Fita de isolamento acústico (Banda Acústica) em todo o perímetro do painel - Laudo de atenuação</t>
  </si>
  <si>
    <t xml:space="preserve"> 2.2 </t>
  </si>
  <si>
    <t xml:space="preserve"> P650-PAR-003 </t>
  </si>
  <si>
    <t>DIVISÓRIAS PREMIUM COM ESQUADRIA - Visor em vidro laminado espelhado, duplo, 20x80cm, com veneziana embutida, conforme projeto</t>
  </si>
  <si>
    <t xml:space="preserve"> 2.3 </t>
  </si>
  <si>
    <t xml:space="preserve"> P650-PAR-005 </t>
  </si>
  <si>
    <t>MÓDULO DE PORTA DIVISÓRIA DE ABRIR (EM DIVISÓRIA), 90X210 CM + 60CM, COM MIOLO MACIÇO EM MDP OU MDF, ESP. MÍN. 38MM, ESP. MÍN. 1MM, BORDA EM PVC, COR CONFORME PROJETO, COM SISTEMA DE GUILHOTINA E PARADOR MAGNÉTICO (OU SIMILAR EQUIVALENTE) E PROJETO DE FABRICAÇÃO</t>
  </si>
  <si>
    <t>UN</t>
  </si>
  <si>
    <t xml:space="preserve"> 2.4 </t>
  </si>
  <si>
    <t xml:space="preserve"> P650-PAR-007 </t>
  </si>
  <si>
    <t>MÓDULO DE PORTA DIVISÓRIA DUPLA DE ABRIR (EM DIVISÓRIA), 160X210 CM +60CM, COM MIOLO MACIÇO EM MDP OU MDF, ESP. MÍN. 38MM, ESP. MÍN. 1MM, BORDA EM PVC, COR CONFORME PROJETO, COM SISTEMA DE GUILHOTINA E PARADOR MAGNÉTICO (OU SIMILAR EQUIVALENTE) E PROJETO DE FABRICAÇÃO</t>
  </si>
  <si>
    <t xml:space="preserve"> 2.5 </t>
  </si>
  <si>
    <t>SEPTO DRYWALL</t>
  </si>
  <si>
    <t xml:space="preserve"> 2.5.1 </t>
  </si>
  <si>
    <t xml:space="preserve"> 96368 </t>
  </si>
  <si>
    <t>PAREDE COM SISTEMA EM CHAPAS DE GESSO PARA DRYWALL, USO INTERNO COM DUAS FACES DUPLAS E ESTRUTURA METÁLICA COM GUIAS DUPLAS, SEM VÃOS. AF_07/2023_PS</t>
  </si>
  <si>
    <t xml:space="preserve"> 2.5.2 </t>
  </si>
  <si>
    <t xml:space="preserve"> 7704 </t>
  </si>
  <si>
    <t>ORSE</t>
  </si>
  <si>
    <t>Manta em lã de rocha de 25mm - fornecimento e aplicação</t>
  </si>
  <si>
    <t xml:space="preserve"> 2.6 </t>
  </si>
  <si>
    <t>ALVENARIAS</t>
  </si>
  <si>
    <t xml:space="preserve"> 2.6.1 </t>
  </si>
  <si>
    <t xml:space="preserve"> 103324 </t>
  </si>
  <si>
    <t>ALVENARIA DE VEDAÇÃO DE BLOCOS CERÂMICOS FURADOS NA VERTICAL DE 14X19X39 CM (ESPESSURA 14 CM) E ARGAMASSA DE ASSENTAMENTO COM PREPARO EM BETONEIRA. AF_12/2021</t>
  </si>
  <si>
    <t xml:space="preserve"> 2.6.2 </t>
  </si>
  <si>
    <t xml:space="preserve"> 87905 </t>
  </si>
  <si>
    <t>CHAPISCO APLICADO EM ALVENARIA (COM PRESENÇA DE VÃOS) E ESTRUTURAS DE CONCRETO DE FACHADA, COM COLHER DE PEDREIRO.  ARGAMASSA TRAÇO 1:3 COM PREPARO EM BETONEIRA 400L. AF_10/2022</t>
  </si>
  <si>
    <t xml:space="preserve"> 2.6.3 </t>
  </si>
  <si>
    <t xml:space="preserve"> 87547 </t>
  </si>
  <si>
    <t>MASSA ÚNICA, EM ARGAMASSA TRAÇO 1:2:8, PREPARO MECÂNICO, APLICADA MANUALMENTE EM PAREDES INTERNAS DE AMBIENTES COM ÁREA ENTRE 5M² E 10M², E = 10MM, COM TALISCAS. AF_03/2024</t>
  </si>
  <si>
    <t xml:space="preserve"> 2.6.4 </t>
  </si>
  <si>
    <t xml:space="preserve"> 93203 </t>
  </si>
  <si>
    <t>FIXAÇÃO (ENCUNHAMENTO) DE ALVENARIA DE VEDAÇÃO COM ESPUMA DE POLIURETANO EXPANSIVA. AF_03/2024</t>
  </si>
  <si>
    <t xml:space="preserve"> 2.7 </t>
  </si>
  <si>
    <t xml:space="preserve"> P650-PAR-009 </t>
  </si>
  <si>
    <t>DIVISÓRIA ARTICULADA RETRÁTIL COM PAINÉIS EM MDF OU MDP 1,5 CM, MONTANTES L=55MM EM ALUMÍNIO ANODIZADO NATURAL ACETINADO, ESPESSURA MÍNIMA DO SISTEMA 8,5CM, COM TRATAMENTO ACÚSTICO ESP. MÍN. 7CM E ATENUAÇÃO 42DB. CONFORME PROJETO E MEMORIAL DESCRITIVO. INCLUSO O PROJETO DE FABRICAÇÃO, TRILHOS, PORTAS E FERRAGENS</t>
  </si>
  <si>
    <t xml:space="preserve"> 2.8 </t>
  </si>
  <si>
    <t xml:space="preserve"> P650-006 </t>
  </si>
  <si>
    <t>ESTRUTURA METÁLICA PARA SUPORTE DA DIVISÓRIA RETRÁTIL, EM TODOS SEUS COMPONENTES, FORNECIMENTO E INSTALAÇÃO</t>
  </si>
  <si>
    <t xml:space="preserve"> 3 </t>
  </si>
  <si>
    <t>PORTAS E ESQUADRIAS</t>
  </si>
  <si>
    <t xml:space="preserve"> 3.1 </t>
  </si>
  <si>
    <t>PORTAS DIVERSAS</t>
  </si>
  <si>
    <t xml:space="preserve"> 3.1.1 </t>
  </si>
  <si>
    <t xml:space="preserve"> P650-007 </t>
  </si>
  <si>
    <t>PORTA DE ABRIR DE SEGURANÇA EM AÇO, 90x210cm - ESPECIFICAÇÕES CONFORME PROJETO, FABRICAÇÃO E INSTALAÇÃO</t>
  </si>
  <si>
    <t xml:space="preserve"> 3.1.2 </t>
  </si>
  <si>
    <t xml:space="preserve"> P650-007A </t>
  </si>
  <si>
    <t>PORTA DE ABRIR DE SEGURANÇA DE ALUMÍNIO COM BLINDAGEM EM AÇO SAE DE ALTA RESISTENCIA, 160X210 CM</t>
  </si>
  <si>
    <t xml:space="preserve"> 3.1.3 </t>
  </si>
  <si>
    <t xml:space="preserve"> P650-008 </t>
  </si>
  <si>
    <t>Porta de abrir em alumínio anodizado preto, com camada de anodização a18 com veneziana 80x210 cm</t>
  </si>
  <si>
    <t xml:space="preserve"> 3.2 </t>
  </si>
  <si>
    <t xml:space="preserve"> P650-ESQ-001 </t>
  </si>
  <si>
    <t>JANELA 2 FOLHAS DE ABRIR (2,00m x 1,00m) - ALUMÍNIO ANODIZADO PRETO C/ CAMADA DE ANODIZAÇÃO 18 COM VENEZIANA</t>
  </si>
  <si>
    <t xml:space="preserve"> 3.3 </t>
  </si>
  <si>
    <t xml:space="preserve"> P650-009 </t>
  </si>
  <si>
    <t>JANELA EM ALUMÍNIO E VIDRO BLINDADO FIXO (PARLATÓRIO), FABRICAÇÃO E INSTALAÇÃO</t>
  </si>
  <si>
    <t>un</t>
  </si>
  <si>
    <t xml:space="preserve"> 3.4 </t>
  </si>
  <si>
    <t xml:space="preserve"> P650-010 </t>
  </si>
  <si>
    <t>FACHADA STRUCTURAL GLAZING, COM PERFIS E VIDROS CONFORME MEMORIAL DESCRITIVO, INCLUSO MONTAGEM, PROJETO E INSTALAÇÃO</t>
  </si>
  <si>
    <t xml:space="preserve"> 3.5 </t>
  </si>
  <si>
    <t xml:space="preserve"> P650-011 </t>
  </si>
  <si>
    <t>VENEZIANAS EM ALUMÍNIO, CONFORME ESPECIFICAÇÃO DE PROJETO, FABRICAÇÃO E INSTALAÇÃO</t>
  </si>
  <si>
    <t xml:space="preserve"> 3.6 </t>
  </si>
  <si>
    <t>GRADES</t>
  </si>
  <si>
    <t xml:space="preserve"> 3.6.1 </t>
  </si>
  <si>
    <t xml:space="preserve"> P650-DIV-008 </t>
  </si>
  <si>
    <t>GRADE DE CELA COM BARRAS DE AÇO CIRCULAR 1/2" ESPAÇADAS NO MAX. A CADA 7 CM, SOLDADAS EM FERRO CHATO SECÇÃO RETANGULAR 2". 1/2" FIXADAS COM CHUMBADORES REFORÇADAS NA ESTRUTURA DE CONCRETO (LAJE E PISO), E CANTONEIRAS EM AÇO 2" . 3/8" SOBRE FUNDO ANTI-CORROSIVO 2 DE MÃOS E PINTURA ESMALTE FOSCO NA COR GRAFITE - DIMENSÕES 1,75 X 3,80 m; COM PORTA DE ENTRADA COM OS MESMOS PERFIS E ESPAÇAMENTOS, EM QUADRO DE FERRO CHATO 2" X 3/8", COM 3 PIVOS E 2 FERROLHOS E SISTEMA DE TRAVAMENTO COM CADEADO . - ADAPTADA SEINFRA C4955</t>
  </si>
  <si>
    <t xml:space="preserve"> 3.6.2 </t>
  </si>
  <si>
    <t xml:space="preserve"> P650-DIV-006 </t>
  </si>
  <si>
    <t>JANELA DE CELA COM BARRAS DE AÇO CIRCULAR 1/2" ESPAÇADAS NO MAX. A CADA 7 CM, SOLDADAS EM FERRO CHATO SECÇÃO RETANGULAR 2". 1/2" FIXADAS COM CHUMBADORES REFORÇADAS NA ESTRUTURA DE CONCRETO, E CANTONEIRAS EM AÇO 2" . 3/8" SOBRE FUNDO ANTI-CORROSIVO 2 DE MÃOS E PINTURA ESMALTE FOSCO NA COR GRAFITE. - ADAPTADA SEINFRA C4955</t>
  </si>
  <si>
    <t xml:space="preserve"> 4 </t>
  </si>
  <si>
    <t>REVESTIMENTOS</t>
  </si>
  <si>
    <t xml:space="preserve"> 4.1 </t>
  </si>
  <si>
    <t>PISO CERÂMICO</t>
  </si>
  <si>
    <t xml:space="preserve"> 4.1.2 </t>
  </si>
  <si>
    <t xml:space="preserve"> P650-PIS-01 </t>
  </si>
  <si>
    <t>REVESTIMENTO CERÂMICO PARA PISO COM PLACAS TIPO PORCELANATO DE DIMENSÕES 80X80, ASSENTADO COM ARGAMASSA AC-II, MINIMUM AREIA NA, ELIANE OU SIMILAR, REJUNTE EPÓXI PLUS GOLD, ESPESSURA 1,5MM - ADAPTADO SINAPI 104598</t>
  </si>
  <si>
    <t xml:space="preserve"> 4.1.3 </t>
  </si>
  <si>
    <t xml:space="preserve"> 88470 </t>
  </si>
  <si>
    <t>CONTRAPISO COM ARGAMASSA AUTONIVELANTE, APLICADO SOBRE LAJE, NÃO ADERIDO, ESPESSURA 3CM. AF_07/2021</t>
  </si>
  <si>
    <t xml:space="preserve"> 4.1.4 </t>
  </si>
  <si>
    <t xml:space="preserve"> 87755 </t>
  </si>
  <si>
    <t>CONTRAPISO EM ARGAMASSA TRAÇO 1:4 (CIMENTO E AREIA), PREPARO MECÂNICO COM BETONEIRA 400 L, APLICADO EM ÁREAS MOLHADAS SOBRE IMPERMEABILIZAÇÃO, ACABAMENTO NÃO REFORÇADO, ESPESSURA 3CM. AF_07/2021</t>
  </si>
  <si>
    <t xml:space="preserve"> 4.2 </t>
  </si>
  <si>
    <t>PISO ELEVADO</t>
  </si>
  <si>
    <t xml:space="preserve"> 4.2.1 </t>
  </si>
  <si>
    <t xml:space="preserve"> 98678 </t>
  </si>
  <si>
    <t>PISO ELEVADO COM ESTRUTURA EM AÇO, COMPOSTO POR PEDESTAIS E LONGARINAS. AF_09/2020</t>
  </si>
  <si>
    <t xml:space="preserve"> 4.2.2 </t>
  </si>
  <si>
    <t xml:space="preserve"> 4.2.3 </t>
  </si>
  <si>
    <t xml:space="preserve"> 4.3 </t>
  </si>
  <si>
    <t>PISO PEDRAS NATURAIS</t>
  </si>
  <si>
    <t xml:space="preserve"> 4.3.1 </t>
  </si>
  <si>
    <t xml:space="preserve"> 101092 </t>
  </si>
  <si>
    <t>PISO EM GRANITO APLICADO EM CALÇADAS OU PISOS EXTERNOS. AF_05/2020</t>
  </si>
  <si>
    <t xml:space="preserve"> 4.3.2 </t>
  </si>
  <si>
    <t xml:space="preserve"> P650-PIS-003 </t>
  </si>
  <si>
    <t>SOLEIRA EM GRANITO CORUMBÁ POLIDO, E=2CM - ADPATADO SINAPI 98689</t>
  </si>
  <si>
    <t>M²</t>
  </si>
  <si>
    <t xml:space="preserve"> 4.3.3 </t>
  </si>
  <si>
    <t xml:space="preserve"> P650-PIS-004 </t>
  </si>
  <si>
    <t>IMPERMEABILIZAÇÃO DE MÁRMORES E GRANITOS COM IMPERMEABILIZANTE INCOLOR PARA PEDRAS E PISOS VEDACIT OU SIMILAR EQUIVALENTE - BAIXA ABSORÇÃO - 3 DEMAOS</t>
  </si>
  <si>
    <t xml:space="preserve"> 4.4 </t>
  </si>
  <si>
    <t>PISOS DE CONCRETO</t>
  </si>
  <si>
    <t xml:space="preserve"> 4.4.1 </t>
  </si>
  <si>
    <t xml:space="preserve"> P650-PAV-001 </t>
  </si>
  <si>
    <t>PAVIMENTACAO EM LAJOTA DE CONCRETO, DIMENSOES 50 x 50 CM, ESPESSURA 2,5 CM, COR NATURAL, ACABAMENTO TRABALHADO, APLICADA COM ARGAMASSA AC-II</t>
  </si>
  <si>
    <t xml:space="preserve"> 4.4.2 </t>
  </si>
  <si>
    <t xml:space="preserve"> 73465 </t>
  </si>
  <si>
    <t>PISO CIMENTADO E=1,5CM C/ARGAMASSA 1:3 CIMENTO AREIA ALISADO COLHER   SOBRE BASE EXISTENTE E ARGAMASSA EM PREPARO MECANIZADO</t>
  </si>
  <si>
    <t xml:space="preserve"> 4.5 </t>
  </si>
  <si>
    <t>PISOS - OUTROS</t>
  </si>
  <si>
    <t xml:space="preserve"> 4.5.1 </t>
  </si>
  <si>
    <t xml:space="preserve"> 9087 </t>
  </si>
  <si>
    <t>Rodape em perfil de aluminio, aplicado</t>
  </si>
  <si>
    <t>m</t>
  </si>
  <si>
    <t xml:space="preserve"> 4.5.2 </t>
  </si>
  <si>
    <t xml:space="preserve"> 11902 </t>
  </si>
  <si>
    <t>Piso tátil alerta pinado - Elementos em ABS revestido de inox (100 peças/m) -Rev 01_01/2022</t>
  </si>
  <si>
    <t xml:space="preserve"> 4.5.3 </t>
  </si>
  <si>
    <t xml:space="preserve"> 11903 </t>
  </si>
  <si>
    <t>Piso tátil direcional pinado - Elementos em ABS revestido de inox (12 peças/m) - Rev 01_01/2022</t>
  </si>
  <si>
    <t xml:space="preserve"> 4.6 </t>
  </si>
  <si>
    <t>PAREDE CERÂMICO</t>
  </si>
  <si>
    <t xml:space="preserve"> 4.6.2 </t>
  </si>
  <si>
    <t xml:space="preserve"> P650-PIS-02 </t>
  </si>
  <si>
    <t>REVESTIMENTO CERÂMICO PARA PAREDES INTERNAS COM PLACAS TIPO ESMALTADA DE DIMENSÕES 60X120 CM APLICADAS NA ALTURA INTEIRA DAS PAREDES - ADAPTADO SINAPI 104611</t>
  </si>
  <si>
    <t xml:space="preserve"> 4.7 </t>
  </si>
  <si>
    <t>PINTURAS</t>
  </si>
  <si>
    <t xml:space="preserve"> 4.7.1 </t>
  </si>
  <si>
    <t xml:space="preserve"> 88489 </t>
  </si>
  <si>
    <t>PINTURA LÁTEX ACRÍLICA PREMIUM, APLICAÇÃO MANUAL EM PAREDES, DUAS DEMÃOS. AF_04/2023</t>
  </si>
  <si>
    <t xml:space="preserve"> 4.7.2 </t>
  </si>
  <si>
    <t xml:space="preserve"> 96131 </t>
  </si>
  <si>
    <t>APLICAÇÃO MANUAL DE MASSA ACRÍLICA EM PANOS DE FACHADA COM PRESENÇA DE VÃOS, DE EDIFÍCIOS DE MÚLTIPLOS PAVIMENTOS, DUAS DEMÃOS. AF_03/2024</t>
  </si>
  <si>
    <t xml:space="preserve"> 4.7.3 </t>
  </si>
  <si>
    <t xml:space="preserve"> 88412 </t>
  </si>
  <si>
    <t>APLICAÇÃO MANUAL DE FUNDO SELADOR ACRÍLICO EM PANOS CEGOS DE FACHADA (SEM PRESENÇA DE VÃOS) DE EDIFÍCIOS DE MÚLTIPLOS PAVIMENTOS. AF_03/2024</t>
  </si>
  <si>
    <t xml:space="preserve"> 4.7.4 </t>
  </si>
  <si>
    <t xml:space="preserve"> 102489 </t>
  </si>
  <si>
    <t>PINTURA HIDROFUGANTE COM SILICONE, APLICAÇÃO MANUAL, 2 DEMÃOS. AF_05/2021</t>
  </si>
  <si>
    <t xml:space="preserve"> 4.7.5 </t>
  </si>
  <si>
    <t xml:space="preserve"> P650-PIS-005 </t>
  </si>
  <si>
    <t>PINTURA HIDROFUGANTE COM SILICONE EM TETO DE CONCRETO APARENTE, APLICAÇÃO MANUAL, 2 DEMÃOS. ADAPTADO SINAPI 102489</t>
  </si>
  <si>
    <t xml:space="preserve"> 4.8 </t>
  </si>
  <si>
    <t>FORROS</t>
  </si>
  <si>
    <t xml:space="preserve"> 4.8.1 </t>
  </si>
  <si>
    <t xml:space="preserve"> P650-012 </t>
  </si>
  <si>
    <t>Forro Modular Metálico em Alumínio, com perfuração de 1,8 mm, tegular, modulação 625x625 mm, fixados com perfil T15, com isolamento acústico, fornecimento e instalação</t>
  </si>
  <si>
    <t xml:space="preserve"> 4.8.2 </t>
  </si>
  <si>
    <t xml:space="preserve"> P650-013 </t>
  </si>
  <si>
    <t>FORRO MODULAR DE MADEIRA, TEGULAR, MODULAÇÃO 625X625MM, COR CAPRI, MODELO OWA SONEX NEXACUSTIC NEX-500 (OU SIMILAR EQUIVALENTE), FORNECIMENTO E INSTALAÇÃO</t>
  </si>
  <si>
    <t xml:space="preserve"> 5 </t>
  </si>
  <si>
    <t>BANCADAS, LOUÇAS, METAIS E APARELHOS SANITÁRIOS</t>
  </si>
  <si>
    <t xml:space="preserve"> 5.1 </t>
  </si>
  <si>
    <t xml:space="preserve"> 7372 </t>
  </si>
  <si>
    <t>Tanque de louça (deca reftq 03) com coluna (deca refct 25), com torneira metálica 1158 (docol 20040506), c/ válvula de plástico e conjunto de fixação ou similares</t>
  </si>
  <si>
    <t xml:space="preserve"> 5.2 </t>
  </si>
  <si>
    <t xml:space="preserve"> P650-LOU-001 </t>
  </si>
  <si>
    <t>BANCADA DE GRANITO CINZA CORUMBÁ, E=2CM, IMPERMEABILIZADO, EM L, 160X65 + 145X65CM, COM CUBA DE EMBUTIR DE AÇO 50X40, VÁLVULA AMERICANA E SIFÃO TIPO GARRAFA EM METAL , ENGATE FLEXÍVEL 30 CM, TORNEIRA DE PAREDE CROMADA, REF 163960 DOCOL - FORNEC. E INSTALAÇÃO. ADAPTADA SINAPI 93442</t>
  </si>
  <si>
    <t xml:space="preserve"> 5.3 </t>
  </si>
  <si>
    <t xml:space="preserve"> 100868 </t>
  </si>
  <si>
    <t>BARRA DE APOIO RETA, EM ACO INOX POLIDO, COMPRIMENTO 80 CM,  FIXADA NA PAREDE - FORNECIMENTO E INSTALAÇÃO. AF_01/2020</t>
  </si>
  <si>
    <t xml:space="preserve"> 5.4 </t>
  </si>
  <si>
    <t xml:space="preserve"> P650-LOU-003 </t>
  </si>
  <si>
    <t>Conjunto de barra de apoio em aço inox Ø 4,5cm, comprimento: 60cm e Placa de proteção resistente a impactos de alumínio em abas faces com altura de 40 cm</t>
  </si>
  <si>
    <t xml:space="preserve"> 5.5 </t>
  </si>
  <si>
    <t xml:space="preserve"> P5000-HID-001 </t>
  </si>
  <si>
    <t>Bacia sanitária convencional, Cor: Branca, linha azálea, Modelo: 91301 da Celite ou similar técnico. Com assento plástico e Espude cromado diâmetro 1.1/2" e comprimento 25 cm com canopla</t>
  </si>
  <si>
    <t xml:space="preserve"> 5.6 </t>
  </si>
  <si>
    <t xml:space="preserve"> P5000-HID-009 </t>
  </si>
  <si>
    <t>VÁLVULA DE DESCARGA METÁLICA, BASE 1 1/2", ACABAMENTO METALICO CROMADO - FORNECIMENTO E INSTALAÇÃO. REFERENCIA BENEFIT 00184906 DOCOL OU SIMILAR PARA BANHEIROS PCD</t>
  </si>
  <si>
    <t xml:space="preserve"> 5.7 </t>
  </si>
  <si>
    <t xml:space="preserve"> P650-LOU-002 </t>
  </si>
  <si>
    <t>BANCADA DE GRANITO CINZA CORUMBÁ, E=2CM, IMPERMEABILIZADO, 58x40, COM CUBA DE EMBUTIR OVAL REF 10119-CELITE, VÁLVULA AMERICANA E SIFÃO TIPO GARRAFA EM METAL , ENGATE FLEXÍVEL 30 CM, TORNEIRA DE MESA CROMADA, REF PRESSMATIC 592706 DOCOL - FORNEC. E INSTALAÇÃO. ADAPTADA SINAPI 93442</t>
  </si>
  <si>
    <t xml:space="preserve"> 5.8 </t>
  </si>
  <si>
    <t xml:space="preserve"> 200123 </t>
  </si>
  <si>
    <t>SBC</t>
  </si>
  <si>
    <t>ESPELHO CRISTAL 4mm COM MOLDURA DE ALUMINIO</t>
  </si>
  <si>
    <t xml:space="preserve"> 5.9 </t>
  </si>
  <si>
    <t xml:space="preserve"> P650-LOU-004 </t>
  </si>
  <si>
    <t>BANCADA DE GRANITO CINZA CORUMBÁ, E=2CM, IMPERMEABILIZADO, 58x40, COM CUBA DE EMBUTIR OVAL REF 10116-CELITE, VÁLVULA AMERICANA E SIFÃO TIPO GARRAFA EM METAL , ENGATE FLEXÍVEL 30 CM, TORNEIRA DE MESA CROMADA, REF PRESSMATIC 17160606 DOCOL - FORNEC. E INSTALAÇÃO. ADAPTADA SINAPI 93442</t>
  </si>
  <si>
    <t xml:space="preserve"> 5.10 </t>
  </si>
  <si>
    <t xml:space="preserve"> P650-LOU-007 </t>
  </si>
  <si>
    <t>BANCADA DE GRANITO CINZA CORUMBÁ, E=2CM, IMPERMEABILIZADO, 80x55, COM CUBA DE EMBUTIR OVAL REF 10116-CELITE, VÁLVULA AMERICANA E SIFÃO TIPO GARRAFA EM METAL , ENGATE FLEXÍVEL 30 CM, TORNEIRA DE MESA CROMADA, REF PRESSMATIC 17160606 DOCOL - FORNEC. E INSTALAÇÃO. ADAPTADA SINAPI 93442</t>
  </si>
  <si>
    <t xml:space="preserve"> 5.11 </t>
  </si>
  <si>
    <t xml:space="preserve"> P5000-HID-002 </t>
  </si>
  <si>
    <t>Bacia sanitária para PCD, cor: branca, Modelos: 31310 da Celite, ou similar, com assento acesso Confort sem abertura frontal e Espude cromado diâmetro 1.1/2" e comprimento 25 cm com canopla</t>
  </si>
  <si>
    <t xml:space="preserve"> 5.12 </t>
  </si>
  <si>
    <t xml:space="preserve"> P5000-HID-008 </t>
  </si>
  <si>
    <t>VÁLVULA DE DESCARGA DUPLO ACIONAMENTO COM ACABAMENTO CROMADO ANTIVANDALISMO</t>
  </si>
  <si>
    <t>Un</t>
  </si>
  <si>
    <t xml:space="preserve"> 5.13 </t>
  </si>
  <si>
    <t xml:space="preserve"> C.C.AMP.00178 </t>
  </si>
  <si>
    <t>CABIDE METÁLICO DISCO REF.: 2060.C.DSC ACABAMENTO CROMADO, MARCA DECA OU SIMILAR</t>
  </si>
  <si>
    <t>UD</t>
  </si>
  <si>
    <t xml:space="preserve"> 5.14 </t>
  </si>
  <si>
    <t xml:space="preserve"> P650-LOU-005 </t>
  </si>
  <si>
    <t>Porta-objetos em granito polido Cinza Corumbá, 60x25 cm, e=2cm, impermeabilizado, instalado com mão francesa</t>
  </si>
  <si>
    <t xml:space="preserve"> 5.15 </t>
  </si>
  <si>
    <t xml:space="preserve"> P650-LOU-006 </t>
  </si>
  <si>
    <t>BANCADA DE GRANITO CINZA CORUMBÁ, E=2CM, IMPERMEABILIZADO, 145X75CM, COM CUBA DE EMBUTIR DE AÇO 50X40, VÁLVULA AMERICANA E SIFÃO TIPO GARRAFA EM METAL , ENGATE FLEXÍVEL 30 CM, TORNEIRA DE PAREDE CROMADA, REF 163960 DOCOL - FORNEC. E INSTALAÇÃO. ADAPTADA SINAPI 93442</t>
  </si>
  <si>
    <t xml:space="preserve"> 5.16 </t>
  </si>
  <si>
    <t xml:space="preserve"> P650-LOU-008 </t>
  </si>
  <si>
    <t>Bancada Parlatório150 cm x 70 cm - bancadas de Granito polido Cinza Corumbá espessura mínima 2cm com aplicação de impermeabilizante incolor para granitos, em 2 demãos, ref. Acquella Stone, Vedacit ou similar equivalente. As bancadas serão fixadas nas paredes de alvenaria, com mão francesa, parafuso e bucha</t>
  </si>
  <si>
    <t xml:space="preserve"> 5.17 </t>
  </si>
  <si>
    <t xml:space="preserve"> P650-LOU-009 </t>
  </si>
  <si>
    <t>Bancada Purificador 40 cm x 50 cm -  bancadas de Granito polido Cinza Corumbá espessura mínima 2cm com aplicação de impermeabilizante incolor para granitos, em 2 demãos, ref. Acquella Stone, Vedacit ou similar equivalente. As bancadas serão fixadas nas paredes de alvenaria, com mão francesa, parafuso e bucha</t>
  </si>
  <si>
    <t xml:space="preserve"> 6 </t>
  </si>
  <si>
    <t>AS BUILT E LIMPEZA</t>
  </si>
  <si>
    <t xml:space="preserve"> 6.1 </t>
  </si>
  <si>
    <t xml:space="preserve"> FRB.COMP.1.6 </t>
  </si>
  <si>
    <t>AS BUILT E MANUAL DE OPERAÇÕES E DE GARANTIA</t>
  </si>
  <si>
    <t>MÊS</t>
  </si>
  <si>
    <t xml:space="preserve"> 6.2 </t>
  </si>
  <si>
    <t xml:space="preserve"> 2201000010 </t>
  </si>
  <si>
    <t>AGESUL</t>
  </si>
  <si>
    <t>LIMPEZA FINAL DA OBRA</t>
  </si>
  <si>
    <t xml:space="preserve"> 7 </t>
  </si>
  <si>
    <t>INSTALAÇÕES ELETRICAS E DADOS</t>
  </si>
  <si>
    <t xml:space="preserve"> 7.1 </t>
  </si>
  <si>
    <t>TOMADAS</t>
  </si>
  <si>
    <t xml:space="preserve"> 7.1.1 </t>
  </si>
  <si>
    <t xml:space="preserve"> P650-ELE-001 </t>
  </si>
  <si>
    <t>CONJUNTO COM UM MÓDULO DE TOMADA 2P+T, COR BRANCO, 10A E MÓDULO CEGO.  FAB.: DUTOTEC LINHA PLUS STANDARD OU EQUIVALENTE TÉCNICO CONFORME AS ESPECIFICAÇÕES.</t>
  </si>
  <si>
    <t xml:space="preserve"> 7.1.2 </t>
  </si>
  <si>
    <t xml:space="preserve"> P650-ELE-002 </t>
  </si>
  <si>
    <t>CONJUNTO COM DOIS MÓDULOS DE TOMADA 2P+T, COR BRANCO, 10A.  FAB.: DUTOTEC LINHA PLUS STANDARD OU EQUIVALENTE TÉCNICO CONFORME AS ESPECIFICAÇÕES.</t>
  </si>
  <si>
    <t xml:space="preserve"> 7.1.3 </t>
  </si>
  <si>
    <t xml:space="preserve"> P650-ELE-003 </t>
  </si>
  <si>
    <t>CONJUNTO COM TRÊS MÓDULOS DE TOMADA 2P+T, COR BRANCO, 10A.  FAB.: DUTOTEC LINHA PLUS STANDARD OU EQUIVALENTE TÉCNICO CONFORME AS ESPECIFICAÇÕES.</t>
  </si>
  <si>
    <t xml:space="preserve"> 7.1.4 </t>
  </si>
  <si>
    <t xml:space="preserve"> 7.1.5 </t>
  </si>
  <si>
    <t xml:space="preserve"> 97599 </t>
  </si>
  <si>
    <t>LUMINÁRIA DE EMERGÊNCIA, COM 30 LÂMPADAS LED DE 2 W, SEM REATOR - FORNECIMENTO E INSTALAÇÃO. AF_09/2024</t>
  </si>
  <si>
    <t xml:space="preserve"> 7.1.6 </t>
  </si>
  <si>
    <t xml:space="preserve"> P650-ELE-004 </t>
  </si>
  <si>
    <t>COLUNA EM ALUMÍNIO EXTRUDADO PARA CABEAMENTO DE REDE ELÉTRICA E DADOS, COM NO MÍNIMO DUAS PARTIÇÕES, ACABAMENTO ANODIZADO FOSCO, CADA SEÇÃO COM ÁREA ÚTIL MÍNIMA DE 2.000MM² OU ÁREA EQUIVALENTE A QUANTIDADE DE PARTIÇÕES, COM PROPRIEDADES PARAMAGNÉTICAS, BLINDAGEM ELETROMAGNÉTICA E NÃO-CENTELHAMENTO. A COLUNA DEVE SER PRÓPRIA PARA FIXAÇÃO PISO/TETO, DEVE POSSUIR ALTURA ÚTIL DE 3 METROS E POSSIBILIDADE DE EXTENSÃO ATÉ 3,7 METROS, FIXAÇÃO SOB PRESSÃO ATRAVÉS DE SAPATAS REGULÁVEIS OU PARAFUSOS EXTENSORES, SEM FURAÇÃO. FORNECIDO COM ACESSÓRIOS DE FIXAÇÃO. OS ACESSÓRIOS PARA OS PONTOS DE ELÉTRICA E LÓGICA DEVEM SER FABRICADOS EM ALUMÍNIO OU TERMOPLÁSTICO ABS E RESISTENTES A PROPAGAÇÃO DE CHAMAS. COM LUVA DE ARREMATE PARA ACACAMENTO COM O TETO E PISO.  FABRICANTE: DUTOTEC LINHA PLUS LIGHT OU EQUIVALENTE TÉCNICO CONFORME AS ESPECIFICAÇÕES. COM TRÊS TOMADAS ELÉTRICAS</t>
  </si>
  <si>
    <t xml:space="preserve"> 7.1.7 </t>
  </si>
  <si>
    <t xml:space="preserve"> P650-ELE-005 </t>
  </si>
  <si>
    <t>COLUNA EM ALUMÍNIO EXTRUDADO PARA CABEAMENTO DE REDE ELÉTRICA E DADOS, COM NO MÍNIMO DUAS PARTIÇÕES, ACABAMENTO ANODIZADO FOSCO, CADA SEÇÃO COM ÁREA ÚTIL MÍNIMA DE 2.000MM² OU ÁREA EQUIVALENTE A QUANTIDADE DE PARTIÇÕES, COM PROPRIEDADES PARAMAGNÉTICAS, BLINDAGEM ELETROMAGNÉTICA E NÃO-CENTELHAMENTO. A COLUNA DEVE SER PRÓPRIA PARA FIXAÇÃO PISO/TETO, DEVE POSSUIR ALTURA ÚTIL DE 3 METROS E POSSIBILIDADE DE EXTENSÃO ATÉ 3,7 METROS, FIXAÇÃO SOB PRESSÃO ATRAVÉS DE SAPATAS REGULÁVEIS OU PARAFUSOS EXTENSORES, SEM FURAÇÃO. FORNECIDO COM ACESSÓRIOS DE FIXAÇÃO. OS ACESSÓRIOS PARA OS PONTOS DE ELÉTRICA E LÓGICA DEVEM SER FABRICADOS EM ALUMÍNIO OU TERMOPLÁSTICO ABS E RESISTENTES A PROPAGAÇÃO DE CHAMAS. COM LUVA DE ARREMATE PARA ACACAMENTO COM O TETO E PISO.  FABRICANTE: DUTOTEC LINHA PLUS LIGHT OU EQUIVALENTE TÉCNICO CONFORME AS ESPECIFICAÇÕES. COM NOVE TOMADAS ELÉTRICAS</t>
  </si>
  <si>
    <t xml:space="preserve"> 7.1.8 </t>
  </si>
  <si>
    <t xml:space="preserve"> P650-ELE-006 </t>
  </si>
  <si>
    <t>COLUNA EM ALUMÍNIO EXTRUDADO PARA CABEAMENTO DE REDE ELÉTRICA E DADOS, COM NO MÍNIMO DUAS PARTIÇÕES, ACABAMENTO ANODIZADO FOSCO, CADA SEÇÃO COM ÁREA ÚTIL MÍNIMA DE 2.000MM² OU ÁREA EQUIVALENTE A QUANTIDADE DE PARTIÇÕES, COM PROPRIEDADES PARAMAGNÉTICAS, BLINDAGEM ELETROMAGNÉTICA E NÃO-CENTELHAMENTO. A COLUNA DEVE SER PRÓPRIA PARA FIXAÇÃO PISO/TETO, DEVE POSSUIR ALTURA ÚTIL DE 3 METROS E POSSIBILIDADE DE EXTENSÃO ATÉ 3,7 METROS, FIXAÇÃO SOB PRESSÃO ATRAVÉS DE SAPATAS REGULÁVEIS OU PARAFUSOS EXTENSORES, SEM FURAÇÃO. FORNECIDO COM ACESSÓRIOS DE FIXAÇÃO. OS ACESSÓRIOS PARA OS PONTOS DE ELÉTRICA E LÓGICA DEVEM SER FABRICADOS EM ALUMÍNIO OU TERMOPLÁSTICO ABS E RESISTENTES A PROPAGAÇÃO DE CHAMAS. COM LUVA DE ARREMATE PARA ACACAMENTO COM O TETO E PISO.  FABRICANTE: DUTOTEC LINHA PLUS LIGHT OU EQUIVALENTE TÉCNICO CONFORME AS ESPECIFICAÇÕES. COM QUINZE TOMADAS ELÉTRICAS</t>
  </si>
  <si>
    <t xml:space="preserve"> 7.1.9 </t>
  </si>
  <si>
    <t xml:space="preserve"> P650-ELE-007 </t>
  </si>
  <si>
    <t>CONJUNTO MÓDULO DE INTERRUPTOR SIMPLES COM 1 TECLA E MÓDULO DE TOMADA 2P+T, 10A FAB.: DUTOTEC LINHA PLUS STANDARD OU EQUIVALENTE TÉCNICO CONFORME AS ESPECIFICAÇÕES</t>
  </si>
  <si>
    <t xml:space="preserve"> 7.1.10 </t>
  </si>
  <si>
    <t xml:space="preserve"> P650-ELE-008 </t>
  </si>
  <si>
    <t>CAIXA DE TOMADA PARA PISO ELEVADO COM PELO MENOS  PONTOS ELÉTRICOS E 3 PONTOS DE DADOS, COMPATÍVEL COM ELETRODUTOS DE 1" E 3/4"</t>
  </si>
  <si>
    <t xml:space="preserve"> 7.2 </t>
  </si>
  <si>
    <t>LUMINÁRIAS</t>
  </si>
  <si>
    <t xml:space="preserve"> 7.2.1 </t>
  </si>
  <si>
    <t xml:space="preserve"> P650-ILU-001 </t>
  </si>
  <si>
    <t>ARANDELA DE SOBREPOR, INSTALAÇÃO EM PAREDE COM LÂMPADA BULBO LED 22W. REFERÊNCIA: LUMICENTES EX02-S</t>
  </si>
  <si>
    <t xml:space="preserve"> 7.2.2 </t>
  </si>
  <si>
    <t xml:space="preserve"> P650-ILU-002 </t>
  </si>
  <si>
    <t>LUMINÁRIA DE EMBUTIR EM FORRO MODULAR 625x625mm. REFERÊNCIA: LUMICENTER EHT43-E</t>
  </si>
  <si>
    <t xml:space="preserve"> 7.2.3 </t>
  </si>
  <si>
    <t xml:space="preserve"> P650-ILU-003 </t>
  </si>
  <si>
    <t>LUMINÁRIA DE SOBREPOR QUADRADA 625x625mm. REFERÊNCIA: LUMICENTER EHT43-S</t>
  </si>
  <si>
    <t xml:space="preserve"> 7.2.4 </t>
  </si>
  <si>
    <t xml:space="preserve"> P650-ILU-004 </t>
  </si>
  <si>
    <t>PONTO DE ILUMINAÇÃO COM ACABAMENTO COMPATÍVEL INSTALADO NA MARQUISE</t>
  </si>
  <si>
    <t xml:space="preserve"> 7.2.5 </t>
  </si>
  <si>
    <t xml:space="preserve"> P650-ILU-005 </t>
  </si>
  <si>
    <t>POSTE  PARA ILUMINAÇÃO EXTERNA, COM UMA LUMINÁRIA LED INTEGRADA SMD, ALTURA DE 3 METROS, FLUXO LUMINOSO MÍNIMO DE 5500 LM, EFICIÊNCIA MÍNIMA DE 100 LM/W, FABRICADO EM AÇO COM PINTURA ELETROSTÁTICA NA COR PRETA, BIVOLT.</t>
  </si>
  <si>
    <t xml:space="preserve"> 7.2.6 </t>
  </si>
  <si>
    <t xml:space="preserve"> P650-ILU-006 </t>
  </si>
  <si>
    <t>POSTE  PARA ILUMINAÇÃO EXTERNA, COM DUAS LUMINÁRIA LED INTEGRADA SMD, ALTURA DE 3 METROS, FLUXO LUMINOSO MÍNIMO DE 5.500 LM, EFICIÊNCIA MÍNIMA DE 100 LM/W, FABRICADO EM AÇO COM PINTURA ELETROSTÁTICA NA COR PRETA, BIVOLT.</t>
  </si>
  <si>
    <t xml:space="preserve"> 7.2.7 </t>
  </si>
  <si>
    <t xml:space="preserve"> P650-ILU-007 </t>
  </si>
  <si>
    <t>LUMINARIA HÉRMETICA DE SOBREPOR COM LED SMD 18W - 1600 lm - IP 65 - REF. BRILIA OU SIMILAR</t>
  </si>
  <si>
    <t xml:space="preserve"> 7.2.8 </t>
  </si>
  <si>
    <t xml:space="preserve"> 97608 </t>
  </si>
  <si>
    <t>LUMINÁRIA ARANDELA TIPO TARTARUGA, COM GRADE, DE SOBREPOR, COM 1 LÂMPADA FLUORESCENTE DE 15 W, SEM REATOR - FORNECIMENTO E INSTALAÇÃO. AF_02/2020</t>
  </si>
  <si>
    <t xml:space="preserve"> 7.2.9 </t>
  </si>
  <si>
    <t xml:space="preserve"> P650-ILU-008 </t>
  </si>
  <si>
    <t>REFLETOR LED SMD 100 W, FLUXO MÍNIMO DE 8000 LM, FP&gt;0,92, USO EXTERNO, IP65, VIDA ÚTIL DE 30.000H. REF. NITROLUX OU SIMILAR</t>
  </si>
  <si>
    <t xml:space="preserve"> 7.3 </t>
  </si>
  <si>
    <t>CABEAMENTO ESTRUTURADO</t>
  </si>
  <si>
    <t xml:space="preserve"> 7.3.1 </t>
  </si>
  <si>
    <t xml:space="preserve"> 98307 </t>
  </si>
  <si>
    <t>TOMADA DE REDE RJ45 - FORNECIMENTO E INSTALAÇÃO. AF_11/2019</t>
  </si>
  <si>
    <t xml:space="preserve"> 7.3.2 </t>
  </si>
  <si>
    <t xml:space="preserve"> P650-LOG-001 </t>
  </si>
  <si>
    <t>TOMADA DE REDE RJ45 DUPLA - FORNECIMENTO E INSTALAÇÃO. AF_11/2019</t>
  </si>
  <si>
    <t xml:space="preserve"> 7.4 </t>
  </si>
  <si>
    <t>SEGURANÇA</t>
  </si>
  <si>
    <t xml:space="preserve"> 7.4.1 </t>
  </si>
  <si>
    <t xml:space="preserve"> P650-SEG-002 </t>
  </si>
  <si>
    <t>CÂMERA DE SEGURANÇA IP, TIPO BULLET, RESOLUÇÃO 1920x1080 COM 30 FPS, COM INFRAVERMELHO 30M, SENSOR DE IMAGEM 1/3", ILUMINAÇÃO MÍNIMA 0,1 LUX COLORIDO, RELAÇÃO SINAL RUÍDO &gt; 50 dB, COM LENTE 3,6 MM INCLUSA, ONVIF, ALIMENTAÇÃO PoE, PROTEÇÃO IP 66, FORNECIDA E INSTALADA. (REF. - INTELBRAS MINI BULLET FULL HD - VIP S3330).</t>
  </si>
  <si>
    <t xml:space="preserve"> 7.4.2 </t>
  </si>
  <si>
    <t xml:space="preserve"> AMP-AT24-129 </t>
  </si>
  <si>
    <t>PORTAL DETECTOR DE METAIS - DEVERÁ POSSUIR TECNOLOGIA MULTIZONAS COM NO MÍNIMO 4 (QUATRO) ZONAS DE DETECÇÃO INDEPENDENTES, COM IDENTIFICAÇÃO APROXIMADA DE ALTURA DO OBJETO DETECTADO, CONTROLE ATRAVÉS DE MICROPROCESSADORES, ALTA SENSIBILIDADE E ESTABILIDADE (MARCA DE REFERÊNCIA: DETRONIX METTUS DX/4S OU SIMILAR) - ATA REGISTRO DE PREÇOS TJPR</t>
  </si>
  <si>
    <t xml:space="preserve"> 7.4.3 </t>
  </si>
  <si>
    <t xml:space="preserve"> P650-SEG-001 </t>
  </si>
  <si>
    <t>CÂMERA DE SEGURANÇA IP, TIPO BULLET, RESOLUÇÃO 1920x1080 COM 30 FPS, COM INFRAVERMELHO 30M, SENSOR DE IMAGEM 1/3", ILUMINAÇÃO MÍNIMA 0,1 LUX COLORIDO, RELAÇÃO SINAL RUÍDO &gt; 50 dB, COM LENTE 3,6 MM INCLUSA, ONVIF, ALIMENTAÇÃO PoE, PROTEÇÃO IP 67, FORNECIDA E INSTALADA. (REF. - INTELBRAS MINI BULLET FULL HD - VIP S3230).</t>
  </si>
  <si>
    <t xml:space="preserve"> 8 </t>
  </si>
  <si>
    <t>AR CONDICIONADO</t>
  </si>
  <si>
    <t xml:space="preserve"> 8.1 </t>
  </si>
  <si>
    <t xml:space="preserve"> P650-ARC-001 </t>
  </si>
  <si>
    <t>Conjunto de evaporadora + condensadora do tipo cassete 4 vias; Q/F; inverter; 220V; 18.000BTU/h, com painel receptor e com controle remoto sem fio</t>
  </si>
  <si>
    <t xml:space="preserve"> 8.2 </t>
  </si>
  <si>
    <t xml:space="preserve"> P650-ARC-002 </t>
  </si>
  <si>
    <t>Conjunto de evaporadora + condensadora do tipo cassete 4 vias; Q/F; inverter; 220V; 24.000BTU/h, com painel receptor e com controle remoto sem fio</t>
  </si>
  <si>
    <t xml:space="preserve"> 8.3 </t>
  </si>
  <si>
    <t xml:space="preserve"> P650-ARC-003 </t>
  </si>
  <si>
    <t>Conjunto de evaporadora + condensadora do tipo cassete 4 vias; Q/F; inverter; 220V; 30.000BTU/h, com painel receptor e com controle remoto sem fio</t>
  </si>
  <si>
    <t xml:space="preserve"> 8.4 </t>
  </si>
  <si>
    <t xml:space="preserve"> P650-ARC-004 </t>
  </si>
  <si>
    <t>Conjunto de evaporadora + condensadora do tipo cassete 4 vias; Q/F; inverter; 220V; 36.000BTU/h, com painel receptor e com controle remoto sem fio</t>
  </si>
  <si>
    <t xml:space="preserve"> 8.5 </t>
  </si>
  <si>
    <t xml:space="preserve"> P650-ARC-005 </t>
  </si>
  <si>
    <t>Conjunto de evaporadora + condensadora do tipo cassete 4 vias; Q/F; inverter; 220V; 48.000BTU/h, com painel receptor e com controle remoto sem fio</t>
  </si>
  <si>
    <t xml:space="preserve"> 8.6 </t>
  </si>
  <si>
    <t xml:space="preserve"> P650-ARC-006 </t>
  </si>
  <si>
    <t>Unidade recuperadora de calor - Capacidade 2000 m³/h (ventilação e exaustão)</t>
  </si>
  <si>
    <t xml:space="preserve"> 8.7 </t>
  </si>
  <si>
    <t xml:space="preserve"> P650-ARC-009 </t>
  </si>
  <si>
    <t>Unidade recuperadora de calor - Capacidade 1000 m³/h (ventilação e exaustão)</t>
  </si>
  <si>
    <t xml:space="preserve"> 9 </t>
  </si>
  <si>
    <t>ADMINISTRAÇÃO DE OBRA</t>
  </si>
  <si>
    <t xml:space="preserve"> 9.1 </t>
  </si>
  <si>
    <t xml:space="preserve"> 93565 </t>
  </si>
  <si>
    <t>ENGENHEIRO CIVIL DE OBRA JUNIOR COM ENCARGOS COMPLEMENTARES</t>
  </si>
  <si>
    <t>MES</t>
  </si>
  <si>
    <t xml:space="preserve"> 9.2 </t>
  </si>
  <si>
    <t xml:space="preserve"> P650-ADM-001 </t>
  </si>
  <si>
    <t>ENGENHEIRO ELETRICISTA COM ENCARGOS COMPLEMENTARES</t>
  </si>
  <si>
    <t>H</t>
  </si>
  <si>
    <t xml:space="preserve"> 9.3 </t>
  </si>
  <si>
    <t xml:space="preserve"> P650-ADM-002 </t>
  </si>
  <si>
    <t>ENGENHEIRO MECÂNICO COM ENCARGOS COMPLEMENTARES</t>
  </si>
  <si>
    <t xml:space="preserve"> 9.4 </t>
  </si>
  <si>
    <t xml:space="preserve"> 100321 </t>
  </si>
  <si>
    <t>TÉCNICO EM SEGURANÇA DO TRABALHO COM ENCARGOS COMPLEMENTARES</t>
  </si>
  <si>
    <t xml:space="preserve"> 9.5 </t>
  </si>
  <si>
    <t xml:space="preserve"> P650-ADM-003 </t>
  </si>
  <si>
    <t>ENGENHEIRO RESPONSÁVEL PELA ELABORAÇÃO DO PCMSO E PCMAT</t>
  </si>
  <si>
    <t xml:space="preserve"> 9.6 </t>
  </si>
  <si>
    <t xml:space="preserve"> 94295 </t>
  </si>
  <si>
    <t>MESTRE DE OBRAS COM ENCARGOS COMPLEMENTARES</t>
  </si>
  <si>
    <t xml:space="preserve"> 9.7 </t>
  </si>
  <si>
    <t xml:space="preserve"> 93563 </t>
  </si>
  <si>
    <t>ALMOXARIFE COM ENCARGOS COMPLEMENTARES</t>
  </si>
  <si>
    <t xml:space="preserve"> 9.8 </t>
  </si>
  <si>
    <t xml:space="preserve"> 101452 </t>
  </si>
  <si>
    <t>SERVENTE DE OBRAS COM ENCARGOS COMPLEMENTARES</t>
  </si>
  <si>
    <t xml:space="preserve"> 9.9 </t>
  </si>
  <si>
    <t xml:space="preserve"> ED-21780 </t>
  </si>
  <si>
    <t>SETOP</t>
  </si>
  <si>
    <t>VIGIA NOTURNO COM ENCARGOS COMPLEMENTARES</t>
  </si>
  <si>
    <t>mês</t>
  </si>
  <si>
    <t xml:space="preserve"> 9.10 </t>
  </si>
  <si>
    <t xml:space="preserve"> P650-ADM-004 </t>
  </si>
  <si>
    <t>ENGENHEIRO DE SEGURANÇA NO TRABALHO COM ENCARGOS COMPLEMENTARES</t>
  </si>
  <si>
    <t xml:space="preserve"> 9.11 </t>
  </si>
  <si>
    <t xml:space="preserve"> 93564 </t>
  </si>
  <si>
    <t>APONTADOR OU APROPRIADOR COM ENCARGOS COMPLEMENTARES</t>
  </si>
  <si>
    <t xml:space="preserve"> 10 </t>
  </si>
  <si>
    <t>CANTEIRO DE OBRAS</t>
  </si>
  <si>
    <t xml:space="preserve"> 10.1 </t>
  </si>
  <si>
    <t xml:space="preserve"> 98459 </t>
  </si>
  <si>
    <t>TAPUME COM TELHA METÁLICA. AF_03/2024</t>
  </si>
  <si>
    <t xml:space="preserve"> 10.2 </t>
  </si>
  <si>
    <t xml:space="preserve"> 2548 </t>
  </si>
  <si>
    <t>Locação de serviços de terraplenagem de obras civis</t>
  </si>
  <si>
    <t xml:space="preserve"> 10.3 </t>
  </si>
  <si>
    <t xml:space="preserve"> 1005006 </t>
  </si>
  <si>
    <t>SIURB</t>
  </si>
  <si>
    <t>PORTÃO METÁLICO DE OBRA - 5M, PIVOTANTE, 2 FOLHAS, PARA TAPUME</t>
  </si>
  <si>
    <t xml:space="preserve"> 10.4 </t>
  </si>
  <si>
    <t xml:space="preserve"> 103689 </t>
  </si>
  <si>
    <t>FORNECIMENTO E INSTALAÇÃO DE PLACA DE OBRA COM CHAPA GALVANIZADA E ESTRUTURA DE MADEIRA. AF_03/2022_PS</t>
  </si>
  <si>
    <t xml:space="preserve"> 11 </t>
  </si>
  <si>
    <t>MOVIMENTAÇÃO DE TERRA</t>
  </si>
  <si>
    <t xml:space="preserve"> 11.1 </t>
  </si>
  <si>
    <t xml:space="preserve"> 98525 </t>
  </si>
  <si>
    <t>LIMPEZA MECANIZADA DE CAMADA VEGETAL, VEGETAÇÃO E PEQUENAS ÁRVORES (DIÂMETRO DE TRONCO MENOR QUE 0,20 M), COM TRATOR DE ESTEIRAS. AF_03/2024</t>
  </si>
  <si>
    <t xml:space="preserve"> 11.2 </t>
  </si>
  <si>
    <t xml:space="preserve"> 101115 </t>
  </si>
  <si>
    <t>ESCAVAÇÃO HORIZONTAL EM SOLO DE 1A CATEGORIA COM TRATOR DE ESTEIRAS (150HP/LÂMINA: 3,18M3). AF_07/2020</t>
  </si>
  <si>
    <t xml:space="preserve"> 11.3 </t>
  </si>
  <si>
    <t xml:space="preserve"> 96385 </t>
  </si>
  <si>
    <t>EXECUÇÃO E COMPACTAÇÃO DE CORPO DE ATERRO DE ATERRO (95% DE ENERGIA DO PROCTOR NORMAL) COM SOLO PREDOMINANTEMENTE ARGILOSO ESPESSURA 15 CM - EXCLUSIVE MATERIAL, ESCAVAÇÃO, CARGA E TRANSPORTE. AF_09/2024</t>
  </si>
  <si>
    <t xml:space="preserve"> 11.4 </t>
  </si>
  <si>
    <t xml:space="preserve"> 93592 </t>
  </si>
  <si>
    <t>TRANSPORTE COM CAMINHÃO BASCULANTE DE 14 M³, EM VIA URBANA EM REVESTIMENTO PRIMÁRIO (UNIDADE: M3XKM). AF_07/2020</t>
  </si>
  <si>
    <t>M3XKM</t>
  </si>
  <si>
    <t xml:space="preserve"> 12 </t>
  </si>
  <si>
    <t>ARRIMOS E CONTENÇÕES</t>
  </si>
  <si>
    <t xml:space="preserve"> 12.1 </t>
  </si>
  <si>
    <t xml:space="preserve"> P5000-AR1 </t>
  </si>
  <si>
    <t>CONCRETAGEM DE ELEMETOS DE CONTENÇÃO E ARRIMO</t>
  </si>
  <si>
    <t xml:space="preserve"> 12.2 </t>
  </si>
  <si>
    <t xml:space="preserve"> P5000-AR2 </t>
  </si>
  <si>
    <t>ARMADURAS DE AÇO CA-50 PARA ELEMENTOS DE ARRIMO/CONTENÇÃO</t>
  </si>
  <si>
    <t xml:space="preserve"> 12.3 </t>
  </si>
  <si>
    <t xml:space="preserve"> P5000-AR3 </t>
  </si>
  <si>
    <t>ARMADURAS DE AÇO CA-60 PARA ELEMENTOS DE ARRIMO/CONTENÇÃO</t>
  </si>
  <si>
    <t xml:space="preserve"> 12.4 </t>
  </si>
  <si>
    <t xml:space="preserve"> P5000-AR4 </t>
  </si>
  <si>
    <t>FORMAS DE CHAPA DE MADEIRA RESINADA EM ELEMENTOS DE ARRIMO/CONTENÇÃO</t>
  </si>
  <si>
    <t xml:space="preserve"> 12.5 </t>
  </si>
  <si>
    <t xml:space="preserve"> P5000-AR5 </t>
  </si>
  <si>
    <t>FECHAMENTO EM ALVENARIA COM ACABAMENTO EM VÃOS DE ELEMENTOS DE CONTENÇÃO/ARRIMO</t>
  </si>
  <si>
    <t xml:space="preserve"> 12.6 </t>
  </si>
  <si>
    <t xml:space="preserve"> P5000-AR8 </t>
  </si>
  <si>
    <t>ACABAMENTO DE SUPERFÍCIE DE ELEMENTOS DE CONTENÇÃO DE GRANDES DIMENSÕES, INCLUSIVE PINTURA</t>
  </si>
  <si>
    <t xml:space="preserve"> 12.7 </t>
  </si>
  <si>
    <t xml:space="preserve"> P5000-AR9 </t>
  </si>
  <si>
    <t>ESTACA ESCAVADA MECANICAMENTE, SEM FLUIDO ESTABILIZANTE, COM 25CM DE DIÂMETRO, - ADAPTADO SINAPI (100899)</t>
  </si>
  <si>
    <t xml:space="preserve"> 13 </t>
  </si>
  <si>
    <t>MUROS - BALDRAMES E MURETAS</t>
  </si>
  <si>
    <t xml:space="preserve"> 13.1 </t>
  </si>
  <si>
    <t xml:space="preserve"> P5000-AR6 </t>
  </si>
  <si>
    <t>BALDRAMES DE MUROS E MURETAS, CONFORME DETALHE ESPECÍFICO EM PROJETO</t>
  </si>
  <si>
    <t xml:space="preserve"> 13.2 </t>
  </si>
  <si>
    <t>CORRIMÃO E GUARDA-CORPO</t>
  </si>
  <si>
    <t xml:space="preserve"> 13.2.1 </t>
  </si>
  <si>
    <t xml:space="preserve"> 8759 </t>
  </si>
  <si>
    <t>Corrimão em aço inox ø=1 1/2", duplo, h=90cm</t>
  </si>
  <si>
    <t xml:space="preserve"> 14 </t>
  </si>
  <si>
    <t>PAVIMENTAÇÃO</t>
  </si>
  <si>
    <t xml:space="preserve"> 14.1 </t>
  </si>
  <si>
    <t xml:space="preserve"> 14.2 </t>
  </si>
  <si>
    <t xml:space="preserve"> 92398 </t>
  </si>
  <si>
    <t>EXECUÇÃO DE PAVIMENTO EM PISO INTERTRAVADO, COM BLOCO RETANGULAR COR NATURAL DE 20 X 10 CM, ESPESSURA 8 CM. AF_10/2022</t>
  </si>
  <si>
    <t xml:space="preserve"> 14.3 </t>
  </si>
  <si>
    <t xml:space="preserve"> 92396 </t>
  </si>
  <si>
    <t>EXECUÇÃO DE PASSEIO EM PISO INTERTRAVADO, COM BLOCO RETANGULAR COR NATURAL DE 20 X 10 CM, ESPESSURA 6 CM. AF_10/2022</t>
  </si>
  <si>
    <t xml:space="preserve"> 14.4 </t>
  </si>
  <si>
    <t xml:space="preserve"> 12039 </t>
  </si>
  <si>
    <t>Piso tátil direcional e/ou alerta, de concreto, na cor natural, p/deficientesvisuais, dimensões 40x40cm, aplicado com argamassa industrializada ac-ii, rejuntado, exclusive regularização de base</t>
  </si>
  <si>
    <t xml:space="preserve"> 14.5 </t>
  </si>
  <si>
    <t xml:space="preserve"> 14.6 </t>
  </si>
  <si>
    <t xml:space="preserve"> P5000-PAV-002 </t>
  </si>
  <si>
    <t>ASSENTAMENTO DE GUIA (MEIO-FIO) EM TRECHO RETO, CONFECCIONADA EM CONCRETO PRÉ-FABRICADO, INTERTRAVADO DIMENSÕES 22x11 CM, PARA DELIMITAÇÃO DE JARDINS, PRAÇAS OU PASSEIOS. ADAPTADO SINAPI 94279</t>
  </si>
  <si>
    <t xml:space="preserve"> 14.7 </t>
  </si>
  <si>
    <t xml:space="preserve"> 94273 </t>
  </si>
  <si>
    <t>ASSENTAMENTO DE GUIA (MEIO-FIO) EM TRECHO RETO, CONFECCIONADA EM CONCRETO PRÉ-FABRICADO, DIMENSÕES 100X15X13X30 CM (COMPRIMENTO X BASE INFERIOR X BASE SUPERIOR X ALTURA). AF_01/2024</t>
  </si>
  <si>
    <t xml:space="preserve"> 14.9 </t>
  </si>
  <si>
    <t xml:space="preserve"> 94276 </t>
  </si>
  <si>
    <t>ASSENTAMENTO DE GUIA (MEIO-FIO) EM TRECHO CURVO, CONFECCIONADA EM CONCRETO PRÉ-FABRICADO, DIMENSÕES 100X15X13X20 CM (COMPRIMENTO X BASE INFERIOR X BASE SUPERIOR X ALTURA). AF_01/2024</t>
  </si>
  <si>
    <t xml:space="preserve"> 14.10 </t>
  </si>
  <si>
    <t xml:space="preserve"> 12214 </t>
  </si>
  <si>
    <t>Rampa padrão para acesso de deficientes a passeio público, em concreto simples Fck=25MPa, desempolada, com pintura indicativa em novacor, 02 demãos</t>
  </si>
  <si>
    <t xml:space="preserve"> 14.11 </t>
  </si>
  <si>
    <t xml:space="preserve"> P650-PAV-007 </t>
  </si>
  <si>
    <t>BATE-RODAS EM RESINA DE POLIÉSTER, COR AMARELA</t>
  </si>
  <si>
    <t xml:space="preserve"> 14.12 </t>
  </si>
  <si>
    <t xml:space="preserve"> 2605 </t>
  </si>
  <si>
    <t>Locação de serviços de pavimentação</t>
  </si>
  <si>
    <t xml:space="preserve"> 14.13 </t>
  </si>
  <si>
    <t xml:space="preserve"> 14.14 </t>
  </si>
  <si>
    <t xml:space="preserve"> 14.15 </t>
  </si>
  <si>
    <t>PINTURA PAVIMENTAÇÃO</t>
  </si>
  <si>
    <t xml:space="preserve"> 14.15.1 </t>
  </si>
  <si>
    <t xml:space="preserve"> P5000-REV-002 </t>
  </si>
  <si>
    <t>PINTURA E DEMARÇÃO NO PISO PARA SINALIZAR VAGA DE ESTACIONAMENTO, USO INTERNO OU EXTERNO, COM O SIMBOLO "CADEIRANTE", NA MEDIDA DE 1,20 X 1,20M, COM TINTA A BASE DE BORRACHA CLORADA</t>
  </si>
  <si>
    <t xml:space="preserve"> 14.15.2 </t>
  </si>
  <si>
    <t xml:space="preserve"> P5000-REV-003 </t>
  </si>
  <si>
    <t>PINTURA E DEMARCAÇÃO NO PISO PARA SINALIZAR VAGA DE ESTACIONAMENTO, USO INTERNO OU EXTERNO, COM O SIMBOLO "IDOSO", NA MEDIDA DE 1,50 X 0,40M, COM TINTA A BASE DE BORRACHA CLORADA</t>
  </si>
  <si>
    <t xml:space="preserve"> 14.15.3 </t>
  </si>
  <si>
    <t xml:space="preserve"> P5000-REV-004 </t>
  </si>
  <si>
    <t>PINTURA E DEMARCAÇÃO NO PISO PARA SINALIZAR VAGA DE ESTACIONAMENTO, USO INTERNO OU EXTERNO, COM O SIMBOLO "GESTANTE", NA MEDIDA DE 1,50 X 0,40M, COM TINTA A BASE DE BORRACHA CLORADA</t>
  </si>
  <si>
    <t xml:space="preserve"> 14.15.4 </t>
  </si>
  <si>
    <t xml:space="preserve"> P650-PAV-008 </t>
  </si>
  <si>
    <t>PINTURA DE DEMARCAÇÃO DE VAGAS COM BORRACHA CLORADA, E = 5 CM, APLICAÇÃO MANUAL. ADAPTADA SINAPI 102505</t>
  </si>
  <si>
    <t xml:space="preserve"> 15 </t>
  </si>
  <si>
    <t>COBERTURA ESTACIONAMENTO</t>
  </si>
  <si>
    <t xml:space="preserve"> 15.1 </t>
  </si>
  <si>
    <t xml:space="preserve"> P650-COB-02 </t>
  </si>
  <si>
    <t>ESTRUTURA METALICA COBERTURA DO ESTACIONAMENTO CONFORME PROJETO PADRÃO, INCLUSO TELHAMENTO, FUNDO E PINTURA CONFORME PROJETO. UNIDADE EM ÁREA DE PROJEÇÃO</t>
  </si>
  <si>
    <t xml:space="preserve"> 16 </t>
  </si>
  <si>
    <t>SERVIÇOS EXTERNOS</t>
  </si>
  <si>
    <t xml:space="preserve"> 16.1 </t>
  </si>
  <si>
    <t xml:space="preserve"> C4726 </t>
  </si>
  <si>
    <t>SEINFRA</t>
  </si>
  <si>
    <t>CERCA/GRADIL NYLOFOR H=2,03M, MALHA 5 X 20CM - FIO 5,00MM, COM FIXADORES DE POLIAMIDA EM POSTE 40 x 60 MM CHUMBADOS EM BASE DE CONCRETO (EXCLUSIVE ESTA) , REVESTIDOS EM POLIESTER POR PROCESSO DE PINTURA ELETROSTÁTICA (GRADIL E POSTE), NAS CORES VERDE OU BRANCA - FORNECIMENTO E INSTALAÇÃO</t>
  </si>
  <si>
    <t xml:space="preserve"> 16.2 </t>
  </si>
  <si>
    <t xml:space="preserve"> P650-SET-001 </t>
  </si>
  <si>
    <t>ALVENARIA DE BLOCOS DE CONCRETO DE FECHAMENTO DE MUROS - CONFORME DETALHE ESPECÍFICO DE PROJETO</t>
  </si>
  <si>
    <t xml:space="preserve"> 16.3 </t>
  </si>
  <si>
    <t xml:space="preserve"> 16.4 </t>
  </si>
  <si>
    <t xml:space="preserve"> 11000 </t>
  </si>
  <si>
    <t>Tela em aço inoxidável, padrão moeda, fixada em moldura constituída de cantoneira de 3/4 x 3/4 x 1/8"</t>
  </si>
  <si>
    <t xml:space="preserve"> 16.5 </t>
  </si>
  <si>
    <t xml:space="preserve"> C4556 </t>
  </si>
  <si>
    <t>PORTÃO PIVOTANTE NYLOFOR, COMPOSTO DE QUADRO, PAINÉIS E ACESSÓRIOS COM PINTURA ELETROSTÁTICA COM TINTA POLIESTER, NAS CORES VERDE OU BRANCA, COM POSTE EM AÇO REVESTIDO, COR VERDE OU BRANCA - FORNECIMENTO E MONTAGEM</t>
  </si>
  <si>
    <t xml:space="preserve"> 16.6 </t>
  </si>
  <si>
    <t xml:space="preserve"> 1874 </t>
  </si>
  <si>
    <t>Fornecimento de cadeado 50mm</t>
  </si>
  <si>
    <t xml:space="preserve"> 16.7 </t>
  </si>
  <si>
    <t xml:space="preserve"> P650-DIV-002 </t>
  </si>
  <si>
    <t>PORTÃO DE CORRER, EM FOLHA METÁLICA, 5 METROS, COM BATENTE EM TUBO DE AÇO 80X80MM, INCLUSO TRILHO EM CANTONEIRA 1.1/2"X1/8" E MOTOR PARA AUTOMAÇÃO - ADAPTADO ORSE 12989</t>
  </si>
  <si>
    <t xml:space="preserve"> 16.10 </t>
  </si>
  <si>
    <t>GRAMA</t>
  </si>
  <si>
    <t xml:space="preserve"> 16.10.1 </t>
  </si>
  <si>
    <t xml:space="preserve"> 103946 </t>
  </si>
  <si>
    <t>PLANTIO DE GRAMA ESMERALDA OU SÃO CARLOS OU CURITIBANA, EM PLACAS. AF_07/2024</t>
  </si>
  <si>
    <t xml:space="preserve"> 16.10.2 </t>
  </si>
  <si>
    <t xml:space="preserve"> 00007253 </t>
  </si>
  <si>
    <t>TERRA VEGETAL (GRANEL)</t>
  </si>
  <si>
    <t xml:space="preserve"> 16.10.3 </t>
  </si>
  <si>
    <t xml:space="preserve"> ED-31449 </t>
  </si>
  <si>
    <t>ARGILA EXPANDIDA, INCLUSIVE FORNECIMENTO E ESPALHAMENTO MANUAL</t>
  </si>
  <si>
    <t xml:space="preserve"> 17 </t>
  </si>
  <si>
    <t>DIVERSOS</t>
  </si>
  <si>
    <t xml:space="preserve"> 17.1 </t>
  </si>
  <si>
    <t xml:space="preserve"> P650-PAV-009 </t>
  </si>
  <si>
    <t>MASTRO EM FERRO GALVANIZADO, TUBO INDUSTRIAL 3", FIXADO SOBRE BASE DE CONCRETO, COM CATRACA, ROLDANAS E AÇO E CORDÕES DE NYLON PARA IÇAMENTO DE BANDEIRAS</t>
  </si>
  <si>
    <t xml:space="preserve"> 17.2 </t>
  </si>
  <si>
    <t xml:space="preserve"> C.C.FRB.44001 </t>
  </si>
  <si>
    <t>Bicicletário em estrutura tubular galvanizada a frio diam=2", fixado com parafuso chumbador parabolt, acabamento com pintura metálica em esmalte sintético cinza grafite</t>
  </si>
  <si>
    <t xml:space="preserve"> 17.3 </t>
  </si>
  <si>
    <t xml:space="preserve"> P650-DIV-010 </t>
  </si>
  <si>
    <t>Lixeira externa tipo contêiner, em aço, com duas baias, capacidade mínima 1600 litros</t>
  </si>
  <si>
    <t xml:space="preserve"> 17.4 </t>
  </si>
  <si>
    <t xml:space="preserve"> P650-DIV-001 </t>
  </si>
  <si>
    <t>OLHAL EM AÇO INOX 316, FORJADO DE UMA ÚNICA PEÇA SÓLIDA, COM FIXAÇÃO ATRAVÉS DE CHUMBAMENTO QUÍMICO</t>
  </si>
  <si>
    <t xml:space="preserve"> 17.5 </t>
  </si>
  <si>
    <t xml:space="preserve"> P650-PAV-010 </t>
  </si>
  <si>
    <t>Lixeiras container com rodas - 1,09m x 1,41m - sem pedal, com capacidade mínima 450 kg e 1000 litros</t>
  </si>
  <si>
    <t xml:space="preserve"> 17.6 </t>
  </si>
  <si>
    <t xml:space="preserve"> P650-DIV-012 </t>
  </si>
  <si>
    <t>PROTEÇÃO DAS DIVISORIAS E PISOS COM PROTEÇÃO MECÂNICA COM PAPELÃO ONDULADO PARA PROTEÇÃO DAS MESMAS DURANTE A OBRA</t>
  </si>
  <si>
    <t xml:space="preserve"> 17.7 </t>
  </si>
  <si>
    <t xml:space="preserve"> C.C.NVA.27004 </t>
  </si>
  <si>
    <t>CHAPA DE MADEIRA COMPENSADA NAVAL (COM COLA FENOLICA), E = 4 MM, DE *1,60 X 2,20* M PARA PROTEÇÃO DO PISO DAS CIRCULAÇÕES E ACESSOS</t>
  </si>
  <si>
    <t>Totais -&gt;</t>
  </si>
  <si>
    <t>2.472.941,22</t>
  </si>
  <si>
    <t>4.176.288,13</t>
  </si>
  <si>
    <t>6.649.229,35</t>
  </si>
  <si>
    <t>Total sem BDI</t>
  </si>
  <si>
    <t>Total do BDI</t>
  </si>
  <si>
    <t>Total Geral</t>
  </si>
  <si>
    <t xml:space="preserve">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</si>
</sst>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,##0.00\ %"/>
  </numFmts>
  <fonts count="26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2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6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6" fontId="14" fillId="15" borderId="12" xfId="0" applyNumberFormat="1" applyFont="1" applyFill="1" applyBorder="1" applyAlignment="1">
      <alignment horizontal="right" vertical="top" wrapText="1"/>
    </xf>
    <xf numFmtId="0" fontId="15" fillId="16" borderId="13" xfId="0" applyFont="1" applyFill="1" applyBorder="1" applyAlignment="1">
      <alignment horizontal="left" vertical="top" wrapText="1"/>
    </xf>
    <xf numFmtId="0" fontId="16" fillId="17" borderId="14" xfId="0" applyFont="1" applyFill="1" applyBorder="1" applyAlignment="1">
      <alignment horizontal="center" vertical="top" wrapText="1"/>
    </xf>
    <xf numFmtId="0" fontId="17" fillId="18" borderId="15" xfId="0" applyFont="1" applyFill="1" applyBorder="1" applyAlignment="1">
      <alignment horizontal="right" vertical="top" wrapText="1"/>
    </xf>
    <xf numFmtId="4" fontId="18" fillId="19" borderId="16" xfId="0" applyNumberFormat="1" applyFont="1" applyFill="1" applyBorder="1" applyAlignment="1">
      <alignment horizontal="right" vertical="top" wrapText="1"/>
    </xf>
    <xf numFmtId="166" fontId="19" fillId="20" borderId="17" xfId="0" applyNumberFormat="1" applyFont="1" applyFill="1" applyBorder="1" applyAlignment="1">
      <alignment horizontal="right" vertical="top" wrapText="1"/>
    </xf>
    <xf numFmtId="0" fontId="20" fillId="21" borderId="0" xfId="0" applyFont="1" applyFill="1" applyAlignment="1">
      <alignment horizontal="left" vertical="top" wrapText="1"/>
    </xf>
    <xf numFmtId="0" fontId="21" fillId="22" borderId="0" xfId="0" applyFont="1" applyFill="1" applyAlignment="1">
      <alignment horizontal="center" vertical="top" wrapText="1"/>
    </xf>
    <xf numFmtId="0" fontId="22" fillId="23" borderId="0" xfId="0" applyFont="1" applyFill="1" applyAlignment="1">
      <alignment horizontal="right" vertical="top" wrapText="1"/>
    </xf>
    <xf numFmtId="0" fontId="24" fillId="25" borderId="0" xfId="0" applyFont="1" applyFill="1" applyAlignment="1">
      <alignment horizontal="left" vertical="top" wrapText="1"/>
    </xf>
    <xf numFmtId="0" fontId="25" fillId="26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20" fillId="21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22" fillId="23" borderId="0" xfId="0" applyFont="1" applyFill="1" applyAlignment="1">
      <alignment horizontal="right" vertical="top" wrapText="1"/>
    </xf>
    <xf numFmtId="4" fontId="23" fillId="24" borderId="0" xfId="0" applyNumberFormat="1" applyFont="1" applyFill="1" applyAlignment="1">
      <alignment horizontal="right" vertical="top" wrapText="1"/>
    </xf>
    <xf numFmtId="0" fontId="25" fillId="26" borderId="0" xfId="0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13335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7"/>
  <sheetViews>
    <sheetView tabSelected="1" showOutlineSymbols="0" showWhiteSpace="0" workbookViewId="0">
      <selection activeCell="D12" sqref="D12"/>
    </sheetView>
  </sheetViews>
  <sheetFormatPr defaultRowHeight="14.25" x14ac:dyDescent="0.2"/>
  <cols>
    <col min="1" max="3" width="10" bestFit="1" customWidth="1"/>
    <col min="4" max="4" width="60" bestFit="1" customWidth="1"/>
    <col min="5" max="5" width="5" bestFit="1" customWidth="1"/>
    <col min="6" max="14" width="10" bestFit="1" customWidth="1"/>
  </cols>
  <sheetData>
    <row r="1" spans="1:14" ht="15" x14ac:dyDescent="0.2">
      <c r="A1" s="1"/>
      <c r="B1" s="1"/>
      <c r="C1" s="1"/>
      <c r="D1" s="1" t="s">
        <v>0</v>
      </c>
      <c r="E1" s="22" t="s">
        <v>1</v>
      </c>
      <c r="F1" s="22"/>
      <c r="G1" s="22"/>
      <c r="H1" s="22" t="s">
        <v>2</v>
      </c>
      <c r="I1" s="22"/>
      <c r="J1" s="22"/>
      <c r="K1" s="22" t="s">
        <v>3</v>
      </c>
      <c r="L1" s="22"/>
      <c r="M1" s="22"/>
      <c r="N1" s="22"/>
    </row>
    <row r="2" spans="1:14" ht="80.099999999999994" customHeight="1" x14ac:dyDescent="0.2">
      <c r="A2" s="17"/>
      <c r="B2" s="17"/>
      <c r="C2" s="17"/>
      <c r="D2" s="17" t="s">
        <v>4</v>
      </c>
      <c r="E2" s="23" t="s">
        <v>5</v>
      </c>
      <c r="F2" s="23"/>
      <c r="G2" s="23"/>
      <c r="H2" s="23" t="s">
        <v>6</v>
      </c>
      <c r="I2" s="23"/>
      <c r="J2" s="23"/>
      <c r="K2" s="23" t="s">
        <v>7</v>
      </c>
      <c r="L2" s="23"/>
      <c r="M2" s="23"/>
      <c r="N2" s="23"/>
    </row>
    <row r="3" spans="1:14" ht="15" x14ac:dyDescent="0.25">
      <c r="A3" s="24" t="s">
        <v>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ht="15" customHeight="1" x14ac:dyDescent="0.2">
      <c r="A4" s="26" t="s">
        <v>9</v>
      </c>
      <c r="B4" s="27" t="s">
        <v>10</v>
      </c>
      <c r="C4" s="26" t="s">
        <v>11</v>
      </c>
      <c r="D4" s="26" t="s">
        <v>12</v>
      </c>
      <c r="E4" s="28" t="s">
        <v>13</v>
      </c>
      <c r="F4" s="27" t="s">
        <v>14</v>
      </c>
      <c r="G4" s="27" t="s">
        <v>15</v>
      </c>
      <c r="H4" s="28" t="s">
        <v>16</v>
      </c>
      <c r="I4" s="26"/>
      <c r="J4" s="26"/>
      <c r="K4" s="28" t="s">
        <v>17</v>
      </c>
      <c r="L4" s="26"/>
      <c r="M4" s="26"/>
      <c r="N4" s="27" t="s">
        <v>18</v>
      </c>
    </row>
    <row r="5" spans="1:14" ht="15" customHeight="1" x14ac:dyDescent="0.2">
      <c r="A5" s="27"/>
      <c r="B5" s="27"/>
      <c r="C5" s="27"/>
      <c r="D5" s="27"/>
      <c r="E5" s="27"/>
      <c r="F5" s="27"/>
      <c r="G5" s="27"/>
      <c r="H5" s="2" t="s">
        <v>19</v>
      </c>
      <c r="I5" s="2" t="s">
        <v>20</v>
      </c>
      <c r="J5" s="2" t="s">
        <v>17</v>
      </c>
      <c r="K5" s="2" t="s">
        <v>19</v>
      </c>
      <c r="L5" s="2" t="s">
        <v>20</v>
      </c>
      <c r="M5" s="2" t="s">
        <v>17</v>
      </c>
      <c r="N5" s="27"/>
    </row>
    <row r="6" spans="1:14" ht="24" customHeight="1" x14ac:dyDescent="0.2">
      <c r="A6" s="3" t="s">
        <v>21</v>
      </c>
      <c r="B6" s="3"/>
      <c r="C6" s="3"/>
      <c r="D6" s="3" t="s">
        <v>22</v>
      </c>
      <c r="E6" s="3"/>
      <c r="F6" s="4"/>
      <c r="G6" s="3"/>
      <c r="H6" s="3"/>
      <c r="I6" s="3"/>
      <c r="J6" s="3"/>
      <c r="K6" s="3"/>
      <c r="L6" s="3"/>
      <c r="M6" s="5">
        <v>300956.77</v>
      </c>
      <c r="N6" s="6">
        <f t="shared" ref="N6:N69" si="0">M6 / 6649229.35</f>
        <v>4.5261902418811895E-2</v>
      </c>
    </row>
    <row r="7" spans="1:14" ht="24" customHeight="1" x14ac:dyDescent="0.2">
      <c r="A7" s="3" t="s">
        <v>23</v>
      </c>
      <c r="B7" s="3"/>
      <c r="C7" s="3"/>
      <c r="D7" s="3" t="s">
        <v>24</v>
      </c>
      <c r="E7" s="3"/>
      <c r="F7" s="4"/>
      <c r="G7" s="3"/>
      <c r="H7" s="3"/>
      <c r="I7" s="3"/>
      <c r="J7" s="3"/>
      <c r="K7" s="3"/>
      <c r="L7" s="3"/>
      <c r="M7" s="5">
        <v>199840.13</v>
      </c>
      <c r="N7" s="6">
        <f t="shared" si="0"/>
        <v>3.0054630315917742E-2</v>
      </c>
    </row>
    <row r="8" spans="1:14" ht="39" customHeight="1" x14ac:dyDescent="0.2">
      <c r="A8" s="7" t="s">
        <v>25</v>
      </c>
      <c r="B8" s="9" t="s">
        <v>26</v>
      </c>
      <c r="C8" s="7" t="s">
        <v>27</v>
      </c>
      <c r="D8" s="7" t="s">
        <v>28</v>
      </c>
      <c r="E8" s="8" t="s">
        <v>29</v>
      </c>
      <c r="F8" s="9">
        <v>1135</v>
      </c>
      <c r="G8" s="10">
        <v>37.31</v>
      </c>
      <c r="H8" s="10">
        <v>11.33</v>
      </c>
      <c r="I8" s="10">
        <v>34.270000000000003</v>
      </c>
      <c r="J8" s="10">
        <f>TRUNC(G8 * (1 + 22.23 / 100), 2)</f>
        <v>45.6</v>
      </c>
      <c r="K8" s="10">
        <f>TRUNC(F8 * H8, 2)</f>
        <v>12859.55</v>
      </c>
      <c r="L8" s="10">
        <f>M8 - K8</f>
        <v>38896.449999999997</v>
      </c>
      <c r="M8" s="10">
        <f>TRUNC(F8 * J8, 2)</f>
        <v>51756</v>
      </c>
      <c r="N8" s="11">
        <f t="shared" si="0"/>
        <v>7.7837591810545692E-3</v>
      </c>
    </row>
    <row r="9" spans="1:14" ht="39" customHeight="1" x14ac:dyDescent="0.2">
      <c r="A9" s="12" t="s">
        <v>30</v>
      </c>
      <c r="B9" s="14" t="s">
        <v>31</v>
      </c>
      <c r="C9" s="12" t="s">
        <v>32</v>
      </c>
      <c r="D9" s="12" t="s">
        <v>33</v>
      </c>
      <c r="E9" s="13" t="s">
        <v>34</v>
      </c>
      <c r="F9" s="14">
        <v>179.01</v>
      </c>
      <c r="G9" s="15">
        <v>495.3</v>
      </c>
      <c r="H9" s="15">
        <v>0</v>
      </c>
      <c r="I9" s="15">
        <v>549.23</v>
      </c>
      <c r="J9" s="15" t="str">
        <f>TRUNC(G9 * (1 + 10.89 / 100), 2) &amp;CHAR(10)&amp; "(10.89%)"</f>
        <v>549,23
(10.89%)</v>
      </c>
      <c r="K9" s="15">
        <f>TRUNC(F9 * H9, 2)</f>
        <v>0</v>
      </c>
      <c r="L9" s="15">
        <f>M9 - K9</f>
        <v>98317.66</v>
      </c>
      <c r="M9" s="15">
        <f>TRUNC((F9 * 1 ) * TRUNC(G9 * (1 + 10.89 / 100), 2), 2)</f>
        <v>98317.66</v>
      </c>
      <c r="N9" s="16">
        <f t="shared" si="0"/>
        <v>1.478632407227764E-2</v>
      </c>
    </row>
    <row r="10" spans="1:14" ht="26.1" customHeight="1" x14ac:dyDescent="0.2">
      <c r="A10" s="7" t="s">
        <v>35</v>
      </c>
      <c r="B10" s="9" t="s">
        <v>36</v>
      </c>
      <c r="C10" s="7" t="s">
        <v>32</v>
      </c>
      <c r="D10" s="7" t="s">
        <v>37</v>
      </c>
      <c r="E10" s="8" t="s">
        <v>34</v>
      </c>
      <c r="F10" s="9">
        <v>179.01</v>
      </c>
      <c r="G10" s="10">
        <v>54</v>
      </c>
      <c r="H10" s="10">
        <v>47.52</v>
      </c>
      <c r="I10" s="10">
        <v>18.48</v>
      </c>
      <c r="J10" s="10">
        <f>TRUNC(G10 * (1 + 22.23 / 100), 2)</f>
        <v>66</v>
      </c>
      <c r="K10" s="10">
        <f>TRUNC(F10 * H10, 2)</f>
        <v>8506.5499999999993</v>
      </c>
      <c r="L10" s="10">
        <f>M10 - K10</f>
        <v>3308.1100000000006</v>
      </c>
      <c r="M10" s="10">
        <f>TRUNC(F10 * J10, 2)</f>
        <v>11814.66</v>
      </c>
      <c r="N10" s="11">
        <f t="shared" si="0"/>
        <v>1.7768465153033112E-3</v>
      </c>
    </row>
    <row r="11" spans="1:14" ht="26.1" customHeight="1" x14ac:dyDescent="0.2">
      <c r="A11" s="7" t="s">
        <v>38</v>
      </c>
      <c r="B11" s="9" t="s">
        <v>39</v>
      </c>
      <c r="C11" s="7" t="s">
        <v>32</v>
      </c>
      <c r="D11" s="7" t="s">
        <v>40</v>
      </c>
      <c r="E11" s="8" t="s">
        <v>41</v>
      </c>
      <c r="F11" s="9">
        <v>3275.84</v>
      </c>
      <c r="G11" s="10">
        <v>7.43</v>
      </c>
      <c r="H11" s="10">
        <v>0.17</v>
      </c>
      <c r="I11" s="10">
        <v>8.91</v>
      </c>
      <c r="J11" s="10">
        <f>TRUNC(G11 * (1 + 22.23 / 100), 2)</f>
        <v>9.08</v>
      </c>
      <c r="K11" s="10">
        <f>TRUNC(F11 * H11, 2)</f>
        <v>556.89</v>
      </c>
      <c r="L11" s="10">
        <f>M11 - K11</f>
        <v>29187.73</v>
      </c>
      <c r="M11" s="10">
        <f>TRUNC(F11 * J11, 2)</f>
        <v>29744.62</v>
      </c>
      <c r="N11" s="11">
        <f t="shared" si="0"/>
        <v>4.4733935971091147E-3</v>
      </c>
    </row>
    <row r="12" spans="1:14" ht="26.1" customHeight="1" x14ac:dyDescent="0.2">
      <c r="A12" s="7" t="s">
        <v>42</v>
      </c>
      <c r="B12" s="9" t="s">
        <v>43</v>
      </c>
      <c r="C12" s="7" t="s">
        <v>32</v>
      </c>
      <c r="D12" s="7" t="s">
        <v>44</v>
      </c>
      <c r="E12" s="8" t="s">
        <v>41</v>
      </c>
      <c r="F12" s="9">
        <v>672.17</v>
      </c>
      <c r="G12" s="10">
        <v>9.99</v>
      </c>
      <c r="H12" s="10">
        <v>2.2000000000000002</v>
      </c>
      <c r="I12" s="10">
        <v>10.01</v>
      </c>
      <c r="J12" s="10">
        <f>TRUNC(G12 * (1 + 22.23 / 100), 2)</f>
        <v>12.21</v>
      </c>
      <c r="K12" s="10">
        <f>TRUNC(F12 * H12, 2)</f>
        <v>1478.77</v>
      </c>
      <c r="L12" s="10">
        <f>M12 - K12</f>
        <v>6728.42</v>
      </c>
      <c r="M12" s="10">
        <f>TRUNC(F12 * J12, 2)</f>
        <v>8207.19</v>
      </c>
      <c r="N12" s="11">
        <f t="shared" si="0"/>
        <v>1.2343069501731055E-3</v>
      </c>
    </row>
    <row r="13" spans="1:14" ht="24" customHeight="1" x14ac:dyDescent="0.2">
      <c r="A13" s="3" t="s">
        <v>45</v>
      </c>
      <c r="B13" s="3"/>
      <c r="C13" s="3"/>
      <c r="D13" s="3" t="s">
        <v>46</v>
      </c>
      <c r="E13" s="3"/>
      <c r="F13" s="4"/>
      <c r="G13" s="3"/>
      <c r="H13" s="3"/>
      <c r="I13" s="3"/>
      <c r="J13" s="3"/>
      <c r="K13" s="3"/>
      <c r="L13" s="3"/>
      <c r="M13" s="5">
        <v>92917.64</v>
      </c>
      <c r="N13" s="6">
        <f t="shared" si="0"/>
        <v>1.3974196874409213E-2</v>
      </c>
    </row>
    <row r="14" spans="1:14" ht="39" customHeight="1" x14ac:dyDescent="0.2">
      <c r="A14" s="7" t="s">
        <v>47</v>
      </c>
      <c r="B14" s="9" t="s">
        <v>48</v>
      </c>
      <c r="C14" s="7" t="s">
        <v>32</v>
      </c>
      <c r="D14" s="7" t="s">
        <v>49</v>
      </c>
      <c r="E14" s="8" t="s">
        <v>50</v>
      </c>
      <c r="F14" s="9">
        <v>259.60000000000002</v>
      </c>
      <c r="G14" s="10">
        <v>113.2</v>
      </c>
      <c r="H14" s="10">
        <v>67.27</v>
      </c>
      <c r="I14" s="10">
        <v>71.09</v>
      </c>
      <c r="J14" s="10">
        <f>TRUNC(G14 * (1 + 22.23 / 100), 2)</f>
        <v>138.36000000000001</v>
      </c>
      <c r="K14" s="10">
        <f>TRUNC(F14 * H14, 2)</f>
        <v>17463.29</v>
      </c>
      <c r="L14" s="10">
        <f>M14 - K14</f>
        <v>18454.96</v>
      </c>
      <c r="M14" s="10">
        <f>TRUNC(F14 * J14, 2)</f>
        <v>35918.25</v>
      </c>
      <c r="N14" s="11">
        <f t="shared" si="0"/>
        <v>5.4018666087973042E-3</v>
      </c>
    </row>
    <row r="15" spans="1:14" ht="39" customHeight="1" x14ac:dyDescent="0.2">
      <c r="A15" s="12" t="s">
        <v>51</v>
      </c>
      <c r="B15" s="14" t="s">
        <v>31</v>
      </c>
      <c r="C15" s="12" t="s">
        <v>32</v>
      </c>
      <c r="D15" s="12" t="s">
        <v>33</v>
      </c>
      <c r="E15" s="13" t="s">
        <v>34</v>
      </c>
      <c r="F15" s="14">
        <v>59.38</v>
      </c>
      <c r="G15" s="15">
        <v>495.3</v>
      </c>
      <c r="H15" s="15">
        <v>0</v>
      </c>
      <c r="I15" s="15">
        <v>549.23</v>
      </c>
      <c r="J15" s="15" t="str">
        <f>TRUNC(G15 * (1 + 10.89 / 100), 2) &amp;CHAR(10)&amp; "(10.89%)"</f>
        <v>549,23
(10.89%)</v>
      </c>
      <c r="K15" s="15">
        <f>TRUNC(F15 * H15, 2)</f>
        <v>0</v>
      </c>
      <c r="L15" s="15">
        <f>M15 - K15</f>
        <v>32613.27</v>
      </c>
      <c r="M15" s="15">
        <f>TRUNC((F15 * 1 ) * TRUNC(G15 * (1 + 10.89 / 100), 2), 2)</f>
        <v>32613.27</v>
      </c>
      <c r="N15" s="16">
        <f t="shared" si="0"/>
        <v>4.9048195337103246E-3</v>
      </c>
    </row>
    <row r="16" spans="1:14" ht="26.1" customHeight="1" x14ac:dyDescent="0.2">
      <c r="A16" s="7" t="s">
        <v>52</v>
      </c>
      <c r="B16" s="9" t="s">
        <v>36</v>
      </c>
      <c r="C16" s="7" t="s">
        <v>32</v>
      </c>
      <c r="D16" s="7" t="s">
        <v>37</v>
      </c>
      <c r="E16" s="8" t="s">
        <v>34</v>
      </c>
      <c r="F16" s="9">
        <v>59.38</v>
      </c>
      <c r="G16" s="10">
        <v>54</v>
      </c>
      <c r="H16" s="10">
        <v>47.52</v>
      </c>
      <c r="I16" s="10">
        <v>18.48</v>
      </c>
      <c r="J16" s="10">
        <f>TRUNC(G16 * (1 + 22.23 / 100), 2)</f>
        <v>66</v>
      </c>
      <c r="K16" s="10">
        <f>TRUNC(F16 * H16, 2)</f>
        <v>2821.73</v>
      </c>
      <c r="L16" s="10">
        <f>M16 - K16</f>
        <v>1097.3499999999999</v>
      </c>
      <c r="M16" s="10">
        <f>TRUNC(F16 * J16, 2)</f>
        <v>3919.08</v>
      </c>
      <c r="N16" s="11">
        <f t="shared" si="0"/>
        <v>5.8940364269432219E-4</v>
      </c>
    </row>
    <row r="17" spans="1:14" ht="26.1" customHeight="1" x14ac:dyDescent="0.2">
      <c r="A17" s="7" t="s">
        <v>53</v>
      </c>
      <c r="B17" s="9" t="s">
        <v>39</v>
      </c>
      <c r="C17" s="7" t="s">
        <v>32</v>
      </c>
      <c r="D17" s="7" t="s">
        <v>40</v>
      </c>
      <c r="E17" s="8" t="s">
        <v>41</v>
      </c>
      <c r="F17" s="9">
        <v>2254.08</v>
      </c>
      <c r="G17" s="10">
        <v>7.43</v>
      </c>
      <c r="H17" s="10">
        <v>0.17</v>
      </c>
      <c r="I17" s="10">
        <v>8.91</v>
      </c>
      <c r="J17" s="10">
        <f>TRUNC(G17 * (1 + 22.23 / 100), 2)</f>
        <v>9.08</v>
      </c>
      <c r="K17" s="10">
        <f>TRUNC(F17 * H17, 2)</f>
        <v>383.19</v>
      </c>
      <c r="L17" s="10">
        <f>M17 - K17</f>
        <v>20083.850000000002</v>
      </c>
      <c r="M17" s="10">
        <f>TRUNC(F17 * J17, 2)</f>
        <v>20467.04</v>
      </c>
      <c r="N17" s="11">
        <f t="shared" si="0"/>
        <v>3.0781070892072632E-3</v>
      </c>
    </row>
    <row r="18" spans="1:14" ht="24" customHeight="1" x14ac:dyDescent="0.2">
      <c r="A18" s="3" t="s">
        <v>54</v>
      </c>
      <c r="B18" s="3"/>
      <c r="C18" s="3"/>
      <c r="D18" s="3" t="s">
        <v>55</v>
      </c>
      <c r="E18" s="3"/>
      <c r="F18" s="4"/>
      <c r="G18" s="3"/>
      <c r="H18" s="3"/>
      <c r="I18" s="3"/>
      <c r="J18" s="3"/>
      <c r="K18" s="3"/>
      <c r="L18" s="3"/>
      <c r="M18" s="5">
        <v>8199</v>
      </c>
      <c r="N18" s="6">
        <f t="shared" si="0"/>
        <v>1.2330752284849373E-3</v>
      </c>
    </row>
    <row r="19" spans="1:14" ht="104.1" customHeight="1" x14ac:dyDescent="0.2">
      <c r="A19" s="7" t="s">
        <v>56</v>
      </c>
      <c r="B19" s="9" t="s">
        <v>57</v>
      </c>
      <c r="C19" s="7" t="s">
        <v>27</v>
      </c>
      <c r="D19" s="7" t="s">
        <v>58</v>
      </c>
      <c r="E19" s="8" t="s">
        <v>29</v>
      </c>
      <c r="F19" s="9">
        <v>13.73</v>
      </c>
      <c r="G19" s="10">
        <v>488.56</v>
      </c>
      <c r="H19" s="10">
        <v>134.38</v>
      </c>
      <c r="I19" s="10">
        <v>462.78</v>
      </c>
      <c r="J19" s="10">
        <f>TRUNC(G19 * (1 + 22.23 / 100), 2)</f>
        <v>597.16</v>
      </c>
      <c r="K19" s="10">
        <f>TRUNC(F19 * H19, 2)</f>
        <v>1845.03</v>
      </c>
      <c r="L19" s="10">
        <f>M19 - K19</f>
        <v>6353.97</v>
      </c>
      <c r="M19" s="10">
        <f>TRUNC(F19 * J19, 2)</f>
        <v>8199</v>
      </c>
      <c r="N19" s="11">
        <f t="shared" si="0"/>
        <v>1.2330752284849373E-3</v>
      </c>
    </row>
    <row r="20" spans="1:14" ht="24" customHeight="1" x14ac:dyDescent="0.2">
      <c r="A20" s="3" t="s">
        <v>59</v>
      </c>
      <c r="B20" s="3"/>
      <c r="C20" s="3"/>
      <c r="D20" s="3" t="s">
        <v>60</v>
      </c>
      <c r="E20" s="3"/>
      <c r="F20" s="4"/>
      <c r="G20" s="3"/>
      <c r="H20" s="3"/>
      <c r="I20" s="3"/>
      <c r="J20" s="3"/>
      <c r="K20" s="3"/>
      <c r="L20" s="3"/>
      <c r="M20" s="5">
        <v>571030.5</v>
      </c>
      <c r="N20" s="6">
        <f t="shared" si="0"/>
        <v>8.5879200421925594E-2</v>
      </c>
    </row>
    <row r="21" spans="1:14" ht="182.1" customHeight="1" x14ac:dyDescent="0.2">
      <c r="A21" s="7" t="s">
        <v>61</v>
      </c>
      <c r="B21" s="9" t="s">
        <v>62</v>
      </c>
      <c r="C21" s="7" t="s">
        <v>27</v>
      </c>
      <c r="D21" s="7" t="s">
        <v>63</v>
      </c>
      <c r="E21" s="8" t="s">
        <v>50</v>
      </c>
      <c r="F21" s="9">
        <v>301.33999999999997</v>
      </c>
      <c r="G21" s="10">
        <v>726.06</v>
      </c>
      <c r="H21" s="10">
        <v>354.98</v>
      </c>
      <c r="I21" s="10">
        <v>532.48</v>
      </c>
      <c r="J21" s="10">
        <f>TRUNC(G21 * (1 + 22.23 / 100), 2)</f>
        <v>887.46</v>
      </c>
      <c r="K21" s="10">
        <f>TRUNC(F21 * H21, 2)</f>
        <v>106969.67</v>
      </c>
      <c r="L21" s="10">
        <f>M21 - K21</f>
        <v>160457.52000000002</v>
      </c>
      <c r="M21" s="10">
        <f>TRUNC(F21 * J21, 2)</f>
        <v>267427.19</v>
      </c>
      <c r="N21" s="11">
        <f t="shared" si="0"/>
        <v>4.0219275937594182E-2</v>
      </c>
    </row>
    <row r="22" spans="1:14" ht="39" customHeight="1" x14ac:dyDescent="0.2">
      <c r="A22" s="7" t="s">
        <v>64</v>
      </c>
      <c r="B22" s="9" t="s">
        <v>65</v>
      </c>
      <c r="C22" s="7" t="s">
        <v>27</v>
      </c>
      <c r="D22" s="7" t="s">
        <v>66</v>
      </c>
      <c r="E22" s="8" t="s">
        <v>50</v>
      </c>
      <c r="F22" s="9">
        <v>2.48</v>
      </c>
      <c r="G22" s="10">
        <v>1108</v>
      </c>
      <c r="H22" s="10">
        <v>135.43</v>
      </c>
      <c r="I22" s="10">
        <v>1218.8699999999999</v>
      </c>
      <c r="J22" s="10">
        <f>TRUNC(G22 * (1 + 22.23 / 100), 2)</f>
        <v>1354.3</v>
      </c>
      <c r="K22" s="10">
        <f>TRUNC(F22 * H22, 2)</f>
        <v>335.86</v>
      </c>
      <c r="L22" s="10">
        <f>M22 - K22</f>
        <v>3022.7999999999997</v>
      </c>
      <c r="M22" s="10">
        <f>TRUNC(F22 * J22, 2)</f>
        <v>3358.66</v>
      </c>
      <c r="N22" s="11">
        <f t="shared" si="0"/>
        <v>5.0512019110906441E-4</v>
      </c>
    </row>
    <row r="23" spans="1:14" ht="78" customHeight="1" x14ac:dyDescent="0.2">
      <c r="A23" s="7" t="s">
        <v>67</v>
      </c>
      <c r="B23" s="9" t="s">
        <v>68</v>
      </c>
      <c r="C23" s="7" t="s">
        <v>27</v>
      </c>
      <c r="D23" s="7" t="s">
        <v>69</v>
      </c>
      <c r="E23" s="8" t="s">
        <v>70</v>
      </c>
      <c r="F23" s="9">
        <v>33</v>
      </c>
      <c r="G23" s="10">
        <v>2890</v>
      </c>
      <c r="H23" s="10">
        <v>883.11</v>
      </c>
      <c r="I23" s="10">
        <v>2649.33</v>
      </c>
      <c r="J23" s="10">
        <f>TRUNC(G23 * (1 + 22.23 / 100), 2)</f>
        <v>3532.44</v>
      </c>
      <c r="K23" s="10">
        <f>TRUNC(F23 * H23, 2)</f>
        <v>29142.63</v>
      </c>
      <c r="L23" s="10">
        <f>M23 - K23</f>
        <v>87427.89</v>
      </c>
      <c r="M23" s="10">
        <f>TRUNC(F23 * J23, 2)</f>
        <v>116570.52</v>
      </c>
      <c r="N23" s="11">
        <f t="shared" si="0"/>
        <v>1.7531433172778138E-2</v>
      </c>
    </row>
    <row r="24" spans="1:14" ht="78" customHeight="1" x14ac:dyDescent="0.2">
      <c r="A24" s="7" t="s">
        <v>71</v>
      </c>
      <c r="B24" s="9" t="s">
        <v>72</v>
      </c>
      <c r="C24" s="7" t="s">
        <v>27</v>
      </c>
      <c r="D24" s="7" t="s">
        <v>73</v>
      </c>
      <c r="E24" s="8" t="s">
        <v>70</v>
      </c>
      <c r="F24" s="9">
        <v>3</v>
      </c>
      <c r="G24" s="10">
        <v>5175.8</v>
      </c>
      <c r="H24" s="10">
        <v>2530.5500000000002</v>
      </c>
      <c r="I24" s="10">
        <v>3795.83</v>
      </c>
      <c r="J24" s="10">
        <f>TRUNC(G24 * (1 + 22.23 / 100), 2)</f>
        <v>6326.38</v>
      </c>
      <c r="K24" s="10">
        <f>TRUNC(F24 * H24, 2)</f>
        <v>7591.65</v>
      </c>
      <c r="L24" s="10">
        <f>M24 - K24</f>
        <v>11387.49</v>
      </c>
      <c r="M24" s="10">
        <f>TRUNC(F24 * J24, 2)</f>
        <v>18979.14</v>
      </c>
      <c r="N24" s="11">
        <f t="shared" si="0"/>
        <v>2.8543367961882679E-3</v>
      </c>
    </row>
    <row r="25" spans="1:14" ht="24" customHeight="1" x14ac:dyDescent="0.2">
      <c r="A25" s="3" t="s">
        <v>74</v>
      </c>
      <c r="B25" s="3"/>
      <c r="C25" s="3"/>
      <c r="D25" s="3" t="s">
        <v>75</v>
      </c>
      <c r="E25" s="3"/>
      <c r="F25" s="4"/>
      <c r="G25" s="3"/>
      <c r="H25" s="3"/>
      <c r="I25" s="3"/>
      <c r="J25" s="3"/>
      <c r="K25" s="3"/>
      <c r="L25" s="3"/>
      <c r="M25" s="5">
        <v>48964.04</v>
      </c>
      <c r="N25" s="6">
        <f t="shared" si="0"/>
        <v>7.3638669118850598E-3</v>
      </c>
    </row>
    <row r="26" spans="1:14" ht="39" customHeight="1" x14ac:dyDescent="0.2">
      <c r="A26" s="7" t="s">
        <v>76</v>
      </c>
      <c r="B26" s="9" t="s">
        <v>77</v>
      </c>
      <c r="C26" s="7" t="s">
        <v>32</v>
      </c>
      <c r="D26" s="7" t="s">
        <v>78</v>
      </c>
      <c r="E26" s="8" t="s">
        <v>50</v>
      </c>
      <c r="F26" s="9">
        <v>183.05</v>
      </c>
      <c r="G26" s="10">
        <v>183.15</v>
      </c>
      <c r="H26" s="10">
        <v>30.08</v>
      </c>
      <c r="I26" s="10">
        <v>193.78</v>
      </c>
      <c r="J26" s="10">
        <f>TRUNC(G26 * (1 + 22.23 / 100), 2)</f>
        <v>223.86</v>
      </c>
      <c r="K26" s="10">
        <f>TRUNC(F26 * H26, 2)</f>
        <v>5506.14</v>
      </c>
      <c r="L26" s="10">
        <f>M26 - K26</f>
        <v>35471.43</v>
      </c>
      <c r="M26" s="10">
        <f>TRUNC(F26 * J26, 2)</f>
        <v>40977.57</v>
      </c>
      <c r="N26" s="11">
        <f t="shared" si="0"/>
        <v>6.1627547860114047E-3</v>
      </c>
    </row>
    <row r="27" spans="1:14" ht="26.1" customHeight="1" x14ac:dyDescent="0.2">
      <c r="A27" s="7" t="s">
        <v>79</v>
      </c>
      <c r="B27" s="9" t="s">
        <v>80</v>
      </c>
      <c r="C27" s="7" t="s">
        <v>81</v>
      </c>
      <c r="D27" s="7" t="s">
        <v>82</v>
      </c>
      <c r="E27" s="8" t="s">
        <v>50</v>
      </c>
      <c r="F27" s="9">
        <v>183.05</v>
      </c>
      <c r="G27" s="10">
        <v>35.700000000000003</v>
      </c>
      <c r="H27" s="10">
        <v>0</v>
      </c>
      <c r="I27" s="10">
        <v>43.63</v>
      </c>
      <c r="J27" s="10">
        <f>TRUNC(G27 * (1 + 22.23 / 100), 2)</f>
        <v>43.63</v>
      </c>
      <c r="K27" s="10">
        <f>TRUNC(F27 * H27, 2)</f>
        <v>0</v>
      </c>
      <c r="L27" s="10">
        <f>M27 - K27</f>
        <v>7986.47</v>
      </c>
      <c r="M27" s="10">
        <f>TRUNC(F27 * J27, 2)</f>
        <v>7986.47</v>
      </c>
      <c r="N27" s="11">
        <f t="shared" si="0"/>
        <v>1.2011121258736549E-3</v>
      </c>
    </row>
    <row r="28" spans="1:14" ht="24" customHeight="1" x14ac:dyDescent="0.2">
      <c r="A28" s="3" t="s">
        <v>83</v>
      </c>
      <c r="B28" s="3"/>
      <c r="C28" s="3"/>
      <c r="D28" s="3" t="s">
        <v>84</v>
      </c>
      <c r="E28" s="3"/>
      <c r="F28" s="4"/>
      <c r="G28" s="3"/>
      <c r="H28" s="3"/>
      <c r="I28" s="3"/>
      <c r="J28" s="3"/>
      <c r="K28" s="3"/>
      <c r="L28" s="3"/>
      <c r="M28" s="5">
        <v>36976.9</v>
      </c>
      <c r="N28" s="6">
        <f t="shared" si="0"/>
        <v>5.5610805483796407E-3</v>
      </c>
    </row>
    <row r="29" spans="1:14" ht="51.95" customHeight="1" x14ac:dyDescent="0.2">
      <c r="A29" s="7" t="s">
        <v>85</v>
      </c>
      <c r="B29" s="9" t="s">
        <v>86</v>
      </c>
      <c r="C29" s="7" t="s">
        <v>32</v>
      </c>
      <c r="D29" s="7" t="s">
        <v>87</v>
      </c>
      <c r="E29" s="8" t="s">
        <v>50</v>
      </c>
      <c r="F29" s="9">
        <v>187.17</v>
      </c>
      <c r="G29" s="10">
        <v>83.66</v>
      </c>
      <c r="H29" s="10">
        <v>41.24</v>
      </c>
      <c r="I29" s="10">
        <v>61.01</v>
      </c>
      <c r="J29" s="10">
        <f t="shared" ref="J29:J34" si="1">TRUNC(G29 * (1 + 22.23 / 100), 2)</f>
        <v>102.25</v>
      </c>
      <c r="K29" s="10">
        <f t="shared" ref="K29:K34" si="2">TRUNC(F29 * H29, 2)</f>
        <v>7718.89</v>
      </c>
      <c r="L29" s="10">
        <f t="shared" ref="L29:L34" si="3">M29 - K29</f>
        <v>11419.240000000002</v>
      </c>
      <c r="M29" s="10">
        <f t="shared" ref="M29:M34" si="4">TRUNC(F29 * J29, 2)</f>
        <v>19138.13</v>
      </c>
      <c r="N29" s="11">
        <f t="shared" si="0"/>
        <v>2.8782478378490588E-3</v>
      </c>
    </row>
    <row r="30" spans="1:14" ht="51.95" customHeight="1" x14ac:dyDescent="0.2">
      <c r="A30" s="7" t="s">
        <v>88</v>
      </c>
      <c r="B30" s="9" t="s">
        <v>89</v>
      </c>
      <c r="C30" s="7" t="s">
        <v>32</v>
      </c>
      <c r="D30" s="7" t="s">
        <v>90</v>
      </c>
      <c r="E30" s="8" t="s">
        <v>50</v>
      </c>
      <c r="F30" s="9">
        <v>346.37</v>
      </c>
      <c r="G30" s="10">
        <v>9.8699999999999992</v>
      </c>
      <c r="H30" s="10">
        <v>7.73</v>
      </c>
      <c r="I30" s="10">
        <v>4.33</v>
      </c>
      <c r="J30" s="10">
        <f t="shared" si="1"/>
        <v>12.06</v>
      </c>
      <c r="K30" s="10">
        <f t="shared" si="2"/>
        <v>2677.44</v>
      </c>
      <c r="L30" s="10">
        <f t="shared" si="3"/>
        <v>1499.7800000000002</v>
      </c>
      <c r="M30" s="10">
        <f t="shared" si="4"/>
        <v>4177.22</v>
      </c>
      <c r="N30" s="11">
        <f t="shared" si="0"/>
        <v>6.2822618684374313E-4</v>
      </c>
    </row>
    <row r="31" spans="1:14" ht="51.95" customHeight="1" x14ac:dyDescent="0.2">
      <c r="A31" s="7" t="s">
        <v>91</v>
      </c>
      <c r="B31" s="9" t="s">
        <v>92</v>
      </c>
      <c r="C31" s="7" t="s">
        <v>32</v>
      </c>
      <c r="D31" s="7" t="s">
        <v>93</v>
      </c>
      <c r="E31" s="8" t="s">
        <v>50</v>
      </c>
      <c r="F31" s="9">
        <v>346.37</v>
      </c>
      <c r="G31" s="10">
        <v>29.97</v>
      </c>
      <c r="H31" s="10">
        <v>20.11</v>
      </c>
      <c r="I31" s="10">
        <v>16.52</v>
      </c>
      <c r="J31" s="10">
        <f t="shared" si="1"/>
        <v>36.630000000000003</v>
      </c>
      <c r="K31" s="10">
        <f t="shared" si="2"/>
        <v>6965.5</v>
      </c>
      <c r="L31" s="10">
        <f t="shared" si="3"/>
        <v>5722.0300000000007</v>
      </c>
      <c r="M31" s="10">
        <f t="shared" si="4"/>
        <v>12687.53</v>
      </c>
      <c r="N31" s="11">
        <f t="shared" si="0"/>
        <v>1.9081203748822413E-3</v>
      </c>
    </row>
    <row r="32" spans="1:14" ht="26.1" customHeight="1" x14ac:dyDescent="0.2">
      <c r="A32" s="7" t="s">
        <v>94</v>
      </c>
      <c r="B32" s="9" t="s">
        <v>95</v>
      </c>
      <c r="C32" s="7" t="s">
        <v>32</v>
      </c>
      <c r="D32" s="7" t="s">
        <v>96</v>
      </c>
      <c r="E32" s="8" t="s">
        <v>29</v>
      </c>
      <c r="F32" s="9">
        <v>59.61</v>
      </c>
      <c r="G32" s="10">
        <v>13.37</v>
      </c>
      <c r="H32" s="10">
        <v>1.96</v>
      </c>
      <c r="I32" s="10">
        <v>14.38</v>
      </c>
      <c r="J32" s="10">
        <f t="shared" si="1"/>
        <v>16.34</v>
      </c>
      <c r="K32" s="10">
        <f t="shared" si="2"/>
        <v>116.83</v>
      </c>
      <c r="L32" s="10">
        <f t="shared" si="3"/>
        <v>857.18999999999994</v>
      </c>
      <c r="M32" s="10">
        <f t="shared" si="4"/>
        <v>974.02</v>
      </c>
      <c r="N32" s="11">
        <f t="shared" si="0"/>
        <v>1.4648614880459794E-4</v>
      </c>
    </row>
    <row r="33" spans="1:14" ht="90.95" customHeight="1" x14ac:dyDescent="0.2">
      <c r="A33" s="7" t="s">
        <v>97</v>
      </c>
      <c r="B33" s="9" t="s">
        <v>98</v>
      </c>
      <c r="C33" s="7" t="s">
        <v>27</v>
      </c>
      <c r="D33" s="7" t="s">
        <v>99</v>
      </c>
      <c r="E33" s="8" t="s">
        <v>50</v>
      </c>
      <c r="F33" s="9">
        <v>22.27</v>
      </c>
      <c r="G33" s="10">
        <v>2480.36</v>
      </c>
      <c r="H33" s="10">
        <v>617.17999999999995</v>
      </c>
      <c r="I33" s="10">
        <v>2414.56</v>
      </c>
      <c r="J33" s="10">
        <f t="shared" si="1"/>
        <v>3031.74</v>
      </c>
      <c r="K33" s="10">
        <f t="shared" si="2"/>
        <v>13744.59</v>
      </c>
      <c r="L33" s="10">
        <f t="shared" si="3"/>
        <v>53772.25</v>
      </c>
      <c r="M33" s="10">
        <f t="shared" si="4"/>
        <v>67516.84</v>
      </c>
      <c r="N33" s="11">
        <f t="shared" si="0"/>
        <v>1.0154084999339058E-2</v>
      </c>
    </row>
    <row r="34" spans="1:14" ht="39" customHeight="1" x14ac:dyDescent="0.2">
      <c r="A34" s="7" t="s">
        <v>100</v>
      </c>
      <c r="B34" s="9" t="s">
        <v>101</v>
      </c>
      <c r="C34" s="7" t="s">
        <v>27</v>
      </c>
      <c r="D34" s="7" t="s">
        <v>102</v>
      </c>
      <c r="E34" s="8" t="s">
        <v>29</v>
      </c>
      <c r="F34" s="9">
        <v>8.1</v>
      </c>
      <c r="G34" s="10">
        <v>1135</v>
      </c>
      <c r="H34" s="10">
        <v>44.75</v>
      </c>
      <c r="I34" s="10">
        <v>1342.56</v>
      </c>
      <c r="J34" s="10">
        <f t="shared" si="1"/>
        <v>1387.31</v>
      </c>
      <c r="K34" s="10">
        <f t="shared" si="2"/>
        <v>362.47</v>
      </c>
      <c r="L34" s="10">
        <f t="shared" si="3"/>
        <v>10874.74</v>
      </c>
      <c r="M34" s="10">
        <f t="shared" si="4"/>
        <v>11237.21</v>
      </c>
      <c r="N34" s="11">
        <f t="shared" si="0"/>
        <v>1.6900018646521795E-3</v>
      </c>
    </row>
    <row r="35" spans="1:14" ht="24" customHeight="1" x14ac:dyDescent="0.2">
      <c r="A35" s="3" t="s">
        <v>103</v>
      </c>
      <c r="B35" s="3"/>
      <c r="C35" s="3"/>
      <c r="D35" s="3" t="s">
        <v>104</v>
      </c>
      <c r="E35" s="3"/>
      <c r="F35" s="4"/>
      <c r="G35" s="3"/>
      <c r="H35" s="3"/>
      <c r="I35" s="3"/>
      <c r="J35" s="3"/>
      <c r="K35" s="3"/>
      <c r="L35" s="3"/>
      <c r="M35" s="5">
        <v>612019.68999999994</v>
      </c>
      <c r="N35" s="6">
        <f t="shared" si="0"/>
        <v>9.2043702778879175E-2</v>
      </c>
    </row>
    <row r="36" spans="1:14" ht="24" customHeight="1" x14ac:dyDescent="0.2">
      <c r="A36" s="3" t="s">
        <v>105</v>
      </c>
      <c r="B36" s="3"/>
      <c r="C36" s="3"/>
      <c r="D36" s="3" t="s">
        <v>106</v>
      </c>
      <c r="E36" s="3"/>
      <c r="F36" s="4"/>
      <c r="G36" s="3"/>
      <c r="H36" s="3"/>
      <c r="I36" s="3"/>
      <c r="J36" s="3"/>
      <c r="K36" s="3"/>
      <c r="L36" s="3"/>
      <c r="M36" s="5">
        <v>39953.870000000003</v>
      </c>
      <c r="N36" s="6">
        <f t="shared" si="0"/>
        <v>6.0087970946587979E-3</v>
      </c>
    </row>
    <row r="37" spans="1:14" ht="39" customHeight="1" x14ac:dyDescent="0.2">
      <c r="A37" s="12" t="s">
        <v>107</v>
      </c>
      <c r="B37" s="14" t="s">
        <v>108</v>
      </c>
      <c r="C37" s="12" t="s">
        <v>27</v>
      </c>
      <c r="D37" s="12" t="s">
        <v>109</v>
      </c>
      <c r="E37" s="13" t="s">
        <v>70</v>
      </c>
      <c r="F37" s="14">
        <v>2</v>
      </c>
      <c r="G37" s="15">
        <v>9450</v>
      </c>
      <c r="H37" s="15">
        <v>0</v>
      </c>
      <c r="I37" s="15">
        <v>10479.1</v>
      </c>
      <c r="J37" s="15" t="str">
        <f>TRUNC(G37 * (1 + 10.89 / 100), 2) &amp;CHAR(10)&amp; "(10.89%)"</f>
        <v>10479,1
(10.89%)</v>
      </c>
      <c r="K37" s="15">
        <f t="shared" ref="K37:K43" si="5">TRUNC(F37 * H37, 2)</f>
        <v>0</v>
      </c>
      <c r="L37" s="15">
        <f t="shared" ref="L37:L43" si="6">M37 - K37</f>
        <v>20958.2</v>
      </c>
      <c r="M37" s="15">
        <f>TRUNC((F37 * 1 ) * TRUNC(G37 * (1 + 10.89 / 100), 2), 2)</f>
        <v>20958.2</v>
      </c>
      <c r="N37" s="16">
        <f t="shared" si="0"/>
        <v>3.1519742960889148E-3</v>
      </c>
    </row>
    <row r="38" spans="1:14" ht="26.1" customHeight="1" x14ac:dyDescent="0.2">
      <c r="A38" s="12" t="s">
        <v>110</v>
      </c>
      <c r="B38" s="14" t="s">
        <v>111</v>
      </c>
      <c r="C38" s="12" t="s">
        <v>27</v>
      </c>
      <c r="D38" s="12" t="s">
        <v>112</v>
      </c>
      <c r="E38" s="13" t="s">
        <v>70</v>
      </c>
      <c r="F38" s="14">
        <v>1</v>
      </c>
      <c r="G38" s="15">
        <v>11750</v>
      </c>
      <c r="H38" s="15">
        <v>0</v>
      </c>
      <c r="I38" s="15">
        <v>13029.57</v>
      </c>
      <c r="J38" s="15" t="str">
        <f>TRUNC(G38 * (1 + 10.89 / 100), 2) &amp;CHAR(10)&amp; "(10.89%)"</f>
        <v>13029,57
(10.89%)</v>
      </c>
      <c r="K38" s="15">
        <f t="shared" si="5"/>
        <v>0</v>
      </c>
      <c r="L38" s="15">
        <f t="shared" si="6"/>
        <v>13029.57</v>
      </c>
      <c r="M38" s="15">
        <f>TRUNC((F38 * 1 ) * TRUNC(G38 * (1 + 10.89 / 100), 2), 2)</f>
        <v>13029.57</v>
      </c>
      <c r="N38" s="16">
        <f t="shared" si="0"/>
        <v>1.9595609226503823E-3</v>
      </c>
    </row>
    <row r="39" spans="1:14" ht="26.1" customHeight="1" x14ac:dyDescent="0.2">
      <c r="A39" s="7" t="s">
        <v>113</v>
      </c>
      <c r="B39" s="9" t="s">
        <v>114</v>
      </c>
      <c r="C39" s="7" t="s">
        <v>27</v>
      </c>
      <c r="D39" s="7" t="s">
        <v>115</v>
      </c>
      <c r="E39" s="8" t="s">
        <v>70</v>
      </c>
      <c r="F39" s="9">
        <v>2</v>
      </c>
      <c r="G39" s="10">
        <v>2440.5300000000002</v>
      </c>
      <c r="H39" s="10">
        <v>27.56</v>
      </c>
      <c r="I39" s="10">
        <v>2955.49</v>
      </c>
      <c r="J39" s="10">
        <f>TRUNC(G39 * (1 + 22.23 / 100), 2)</f>
        <v>2983.05</v>
      </c>
      <c r="K39" s="10">
        <f t="shared" si="5"/>
        <v>55.12</v>
      </c>
      <c r="L39" s="10">
        <f t="shared" si="6"/>
        <v>5910.9800000000005</v>
      </c>
      <c r="M39" s="10">
        <f>TRUNC(F39 * J39, 2)</f>
        <v>5966.1</v>
      </c>
      <c r="N39" s="11">
        <f t="shared" si="0"/>
        <v>8.9726187591950045E-4</v>
      </c>
    </row>
    <row r="40" spans="1:14" ht="39" customHeight="1" x14ac:dyDescent="0.2">
      <c r="A40" s="7" t="s">
        <v>116</v>
      </c>
      <c r="B40" s="9" t="s">
        <v>117</v>
      </c>
      <c r="C40" s="7" t="s">
        <v>27</v>
      </c>
      <c r="D40" s="7" t="s">
        <v>118</v>
      </c>
      <c r="E40" s="8" t="s">
        <v>50</v>
      </c>
      <c r="F40" s="9">
        <v>4</v>
      </c>
      <c r="G40" s="10">
        <v>1152.54</v>
      </c>
      <c r="H40" s="10">
        <v>79.56</v>
      </c>
      <c r="I40" s="10">
        <v>1329.18</v>
      </c>
      <c r="J40" s="10">
        <f>TRUNC(G40 * (1 + 22.23 / 100), 2)</f>
        <v>1408.74</v>
      </c>
      <c r="K40" s="10">
        <f t="shared" si="5"/>
        <v>318.24</v>
      </c>
      <c r="L40" s="10">
        <f t="shared" si="6"/>
        <v>5316.72</v>
      </c>
      <c r="M40" s="10">
        <f>TRUNC(F40 * J40, 2)</f>
        <v>5634.96</v>
      </c>
      <c r="N40" s="11">
        <f t="shared" si="0"/>
        <v>8.4746061586821338E-4</v>
      </c>
    </row>
    <row r="41" spans="1:14" ht="26.1" customHeight="1" x14ac:dyDescent="0.2">
      <c r="A41" s="12" t="s">
        <v>119</v>
      </c>
      <c r="B41" s="14" t="s">
        <v>120</v>
      </c>
      <c r="C41" s="12" t="s">
        <v>27</v>
      </c>
      <c r="D41" s="12" t="s">
        <v>121</v>
      </c>
      <c r="E41" s="13" t="s">
        <v>122</v>
      </c>
      <c r="F41" s="14">
        <v>1</v>
      </c>
      <c r="G41" s="15">
        <v>18126</v>
      </c>
      <c r="H41" s="15">
        <v>0</v>
      </c>
      <c r="I41" s="15">
        <v>20099.919999999998</v>
      </c>
      <c r="J41" s="15" t="str">
        <f>TRUNC(G41 * (1 + 10.89 / 100), 2) &amp;CHAR(10)&amp; "(10.89%)"</f>
        <v>20099,92
(10.89%)</v>
      </c>
      <c r="K41" s="15">
        <f t="shared" si="5"/>
        <v>0</v>
      </c>
      <c r="L41" s="15">
        <f t="shared" si="6"/>
        <v>20099.919999999998</v>
      </c>
      <c r="M41" s="15">
        <f>TRUNC((F41 * 1 ) * TRUNC(G41 * (1 + 10.89 / 100), 2), 2)</f>
        <v>20099.919999999998</v>
      </c>
      <c r="N41" s="16">
        <f t="shared" si="0"/>
        <v>3.0228946757566723E-3</v>
      </c>
    </row>
    <row r="42" spans="1:14" ht="39" customHeight="1" x14ac:dyDescent="0.2">
      <c r="A42" s="12" t="s">
        <v>123</v>
      </c>
      <c r="B42" s="14" t="s">
        <v>124</v>
      </c>
      <c r="C42" s="12" t="s">
        <v>27</v>
      </c>
      <c r="D42" s="12" t="s">
        <v>125</v>
      </c>
      <c r="E42" s="13" t="s">
        <v>50</v>
      </c>
      <c r="F42" s="14">
        <v>277.19</v>
      </c>
      <c r="G42" s="15">
        <v>1461.77</v>
      </c>
      <c r="H42" s="15">
        <v>0</v>
      </c>
      <c r="I42" s="15">
        <v>1786.72</v>
      </c>
      <c r="J42" s="15">
        <f>TRUNC(G42 * (1 + 22.23 / 100), 2)</f>
        <v>1786.72</v>
      </c>
      <c r="K42" s="15">
        <f t="shared" si="5"/>
        <v>0</v>
      </c>
      <c r="L42" s="15">
        <f t="shared" si="6"/>
        <v>495260.91</v>
      </c>
      <c r="M42" s="15">
        <f>TRUNC(F42 * J42, 2)</f>
        <v>495260.91</v>
      </c>
      <c r="N42" s="16">
        <f t="shared" si="0"/>
        <v>7.4483956550543712E-2</v>
      </c>
    </row>
    <row r="43" spans="1:14" ht="26.1" customHeight="1" x14ac:dyDescent="0.2">
      <c r="A43" s="7" t="s">
        <v>126</v>
      </c>
      <c r="B43" s="9" t="s">
        <v>127</v>
      </c>
      <c r="C43" s="7" t="s">
        <v>27</v>
      </c>
      <c r="D43" s="7" t="s">
        <v>128</v>
      </c>
      <c r="E43" s="8" t="s">
        <v>50</v>
      </c>
      <c r="F43" s="9">
        <v>27.6</v>
      </c>
      <c r="G43" s="10">
        <v>1147.74</v>
      </c>
      <c r="H43" s="10">
        <v>17.79</v>
      </c>
      <c r="I43" s="10">
        <v>1385.09</v>
      </c>
      <c r="J43" s="10">
        <f>TRUNC(G43 * (1 + 22.23 / 100), 2)</f>
        <v>1402.88</v>
      </c>
      <c r="K43" s="10">
        <f t="shared" si="5"/>
        <v>491</v>
      </c>
      <c r="L43" s="10">
        <f t="shared" si="6"/>
        <v>38228.480000000003</v>
      </c>
      <c r="M43" s="10">
        <f>TRUNC(F43 * J43, 2)</f>
        <v>38719.480000000003</v>
      </c>
      <c r="N43" s="11">
        <f t="shared" si="0"/>
        <v>5.8231530244929825E-3</v>
      </c>
    </row>
    <row r="44" spans="1:14" ht="24" customHeight="1" x14ac:dyDescent="0.2">
      <c r="A44" s="3" t="s">
        <v>129</v>
      </c>
      <c r="B44" s="3"/>
      <c r="C44" s="3"/>
      <c r="D44" s="3" t="s">
        <v>130</v>
      </c>
      <c r="E44" s="3"/>
      <c r="F44" s="4"/>
      <c r="G44" s="3"/>
      <c r="H44" s="3"/>
      <c r="I44" s="3"/>
      <c r="J44" s="3"/>
      <c r="K44" s="3"/>
      <c r="L44" s="3"/>
      <c r="M44" s="5">
        <v>12350.55</v>
      </c>
      <c r="N44" s="6">
        <f t="shared" si="0"/>
        <v>1.8574408175588049E-3</v>
      </c>
    </row>
    <row r="45" spans="1:14" ht="143.1" customHeight="1" x14ac:dyDescent="0.2">
      <c r="A45" s="7" t="s">
        <v>131</v>
      </c>
      <c r="B45" s="9" t="s">
        <v>132</v>
      </c>
      <c r="C45" s="7" t="s">
        <v>27</v>
      </c>
      <c r="D45" s="7" t="s">
        <v>133</v>
      </c>
      <c r="E45" s="8" t="s">
        <v>70</v>
      </c>
      <c r="F45" s="9">
        <v>1</v>
      </c>
      <c r="G45" s="10">
        <v>6916.24</v>
      </c>
      <c r="H45" s="10">
        <v>2741.15</v>
      </c>
      <c r="I45" s="10">
        <v>5712.57</v>
      </c>
      <c r="J45" s="10">
        <f>TRUNC(G45 * (1 + 22.23 / 100), 2)</f>
        <v>8453.7199999999993</v>
      </c>
      <c r="K45" s="10">
        <f>TRUNC(F45 * H45, 2)</f>
        <v>2741.15</v>
      </c>
      <c r="L45" s="10">
        <f>M45 - K45</f>
        <v>5712.57</v>
      </c>
      <c r="M45" s="10">
        <f>TRUNC(F45 * J45, 2)</f>
        <v>8453.7199999999993</v>
      </c>
      <c r="N45" s="11">
        <f t="shared" si="0"/>
        <v>1.2713834273140241E-3</v>
      </c>
    </row>
    <row r="46" spans="1:14" ht="90.95" customHeight="1" x14ac:dyDescent="0.2">
      <c r="A46" s="7" t="s">
        <v>134</v>
      </c>
      <c r="B46" s="9" t="s">
        <v>135</v>
      </c>
      <c r="C46" s="7" t="s">
        <v>27</v>
      </c>
      <c r="D46" s="7" t="s">
        <v>136</v>
      </c>
      <c r="E46" s="8" t="s">
        <v>50</v>
      </c>
      <c r="F46" s="9">
        <v>3.2</v>
      </c>
      <c r="G46" s="10">
        <v>996.29</v>
      </c>
      <c r="H46" s="10">
        <v>414.04</v>
      </c>
      <c r="I46" s="10">
        <v>803.72</v>
      </c>
      <c r="J46" s="10">
        <f>TRUNC(G46 * (1 + 22.23 / 100), 2)</f>
        <v>1217.76</v>
      </c>
      <c r="K46" s="10">
        <f>TRUNC(F46 * H46, 2)</f>
        <v>1324.92</v>
      </c>
      <c r="L46" s="10">
        <f>M46 - K46</f>
        <v>2571.91</v>
      </c>
      <c r="M46" s="10">
        <f>TRUNC(F46 * J46, 2)</f>
        <v>3896.83</v>
      </c>
      <c r="N46" s="11">
        <f t="shared" si="0"/>
        <v>5.8605739024478079E-4</v>
      </c>
    </row>
    <row r="47" spans="1:14" ht="24" customHeight="1" x14ac:dyDescent="0.2">
      <c r="A47" s="3" t="s">
        <v>137</v>
      </c>
      <c r="B47" s="3"/>
      <c r="C47" s="3"/>
      <c r="D47" s="3" t="s">
        <v>138</v>
      </c>
      <c r="E47" s="3"/>
      <c r="F47" s="4"/>
      <c r="G47" s="3"/>
      <c r="H47" s="3"/>
      <c r="I47" s="3"/>
      <c r="J47" s="3"/>
      <c r="K47" s="3"/>
      <c r="L47" s="3"/>
      <c r="M47" s="5">
        <v>573035.49</v>
      </c>
      <c r="N47" s="6">
        <f t="shared" si="0"/>
        <v>8.6180737621871922E-2</v>
      </c>
    </row>
    <row r="48" spans="1:14" ht="24" customHeight="1" x14ac:dyDescent="0.2">
      <c r="A48" s="3" t="s">
        <v>139</v>
      </c>
      <c r="B48" s="3"/>
      <c r="C48" s="3"/>
      <c r="D48" s="3" t="s">
        <v>140</v>
      </c>
      <c r="E48" s="3"/>
      <c r="F48" s="4"/>
      <c r="G48" s="3"/>
      <c r="H48" s="3"/>
      <c r="I48" s="3"/>
      <c r="J48" s="3"/>
      <c r="K48" s="3"/>
      <c r="L48" s="3"/>
      <c r="M48" s="5">
        <v>125270.43</v>
      </c>
      <c r="N48" s="6">
        <f t="shared" si="0"/>
        <v>1.883984194348778E-2</v>
      </c>
    </row>
    <row r="49" spans="1:14" ht="65.099999999999994" customHeight="1" x14ac:dyDescent="0.2">
      <c r="A49" s="7" t="s">
        <v>141</v>
      </c>
      <c r="B49" s="9" t="s">
        <v>142</v>
      </c>
      <c r="C49" s="7" t="s">
        <v>27</v>
      </c>
      <c r="D49" s="7" t="s">
        <v>143</v>
      </c>
      <c r="E49" s="8" t="s">
        <v>50</v>
      </c>
      <c r="F49" s="9">
        <v>666.73</v>
      </c>
      <c r="G49" s="10">
        <v>126.42</v>
      </c>
      <c r="H49" s="10">
        <v>22.14</v>
      </c>
      <c r="I49" s="10">
        <v>132.38</v>
      </c>
      <c r="J49" s="10">
        <f>TRUNC(G49 * (1 + 22.23 / 100), 2)</f>
        <v>154.52000000000001</v>
      </c>
      <c r="K49" s="10">
        <f>TRUNC(F49 * H49, 2)</f>
        <v>14761.4</v>
      </c>
      <c r="L49" s="10">
        <f>M49 - K49</f>
        <v>88261.71</v>
      </c>
      <c r="M49" s="10">
        <f>TRUNC(F49 * J49, 2)</f>
        <v>103023.11</v>
      </c>
      <c r="N49" s="11">
        <f t="shared" si="0"/>
        <v>1.5493992548174023E-2</v>
      </c>
    </row>
    <row r="50" spans="1:14" ht="26.1" customHeight="1" x14ac:dyDescent="0.2">
      <c r="A50" s="7" t="s">
        <v>144</v>
      </c>
      <c r="B50" s="9" t="s">
        <v>145</v>
      </c>
      <c r="C50" s="7" t="s">
        <v>32</v>
      </c>
      <c r="D50" s="7" t="s">
        <v>146</v>
      </c>
      <c r="E50" s="8" t="s">
        <v>50</v>
      </c>
      <c r="F50" s="9">
        <v>615</v>
      </c>
      <c r="G50" s="10">
        <v>24.79</v>
      </c>
      <c r="H50" s="10">
        <v>3.82</v>
      </c>
      <c r="I50" s="10">
        <v>26.48</v>
      </c>
      <c r="J50" s="10">
        <f>TRUNC(G50 * (1 + 22.23 / 100), 2)</f>
        <v>30.3</v>
      </c>
      <c r="K50" s="10">
        <f>TRUNC(F50 * H50, 2)</f>
        <v>2349.3000000000002</v>
      </c>
      <c r="L50" s="10">
        <f>M50 - K50</f>
        <v>16285.2</v>
      </c>
      <c r="M50" s="10">
        <f>TRUNC(F50 * J50, 2)</f>
        <v>18634.5</v>
      </c>
      <c r="N50" s="11">
        <f t="shared" si="0"/>
        <v>2.8025052256619785E-3</v>
      </c>
    </row>
    <row r="51" spans="1:14" ht="51.95" customHeight="1" x14ac:dyDescent="0.2">
      <c r="A51" s="7" t="s">
        <v>147</v>
      </c>
      <c r="B51" s="9" t="s">
        <v>148</v>
      </c>
      <c r="C51" s="7" t="s">
        <v>32</v>
      </c>
      <c r="D51" s="7" t="s">
        <v>149</v>
      </c>
      <c r="E51" s="8" t="s">
        <v>50</v>
      </c>
      <c r="F51" s="9">
        <v>51.73</v>
      </c>
      <c r="G51" s="10">
        <v>57.14</v>
      </c>
      <c r="H51" s="10">
        <v>33.53</v>
      </c>
      <c r="I51" s="10">
        <v>36.31</v>
      </c>
      <c r="J51" s="10">
        <f>TRUNC(G51 * (1 + 22.23 / 100), 2)</f>
        <v>69.84</v>
      </c>
      <c r="K51" s="10">
        <f>TRUNC(F51 * H51, 2)</f>
        <v>1734.5</v>
      </c>
      <c r="L51" s="10">
        <f>M51 - K51</f>
        <v>1878.3200000000002</v>
      </c>
      <c r="M51" s="10">
        <f>TRUNC(F51 * J51, 2)</f>
        <v>3612.82</v>
      </c>
      <c r="N51" s="11">
        <f t="shared" si="0"/>
        <v>5.4334416965178087E-4</v>
      </c>
    </row>
    <row r="52" spans="1:14" ht="24" customHeight="1" x14ac:dyDescent="0.2">
      <c r="A52" s="3" t="s">
        <v>150</v>
      </c>
      <c r="B52" s="3"/>
      <c r="C52" s="3"/>
      <c r="D52" s="3" t="s">
        <v>151</v>
      </c>
      <c r="E52" s="3"/>
      <c r="F52" s="4"/>
      <c r="G52" s="3"/>
      <c r="H52" s="3"/>
      <c r="I52" s="3"/>
      <c r="J52" s="3"/>
      <c r="K52" s="3"/>
      <c r="L52" s="3"/>
      <c r="M52" s="5">
        <v>26720.26</v>
      </c>
      <c r="N52" s="6">
        <f t="shared" si="0"/>
        <v>4.0185499090958565E-3</v>
      </c>
    </row>
    <row r="53" spans="1:14" ht="26.1" customHeight="1" x14ac:dyDescent="0.2">
      <c r="A53" s="7" t="s">
        <v>152</v>
      </c>
      <c r="B53" s="9" t="s">
        <v>153</v>
      </c>
      <c r="C53" s="7" t="s">
        <v>32</v>
      </c>
      <c r="D53" s="7" t="s">
        <v>154</v>
      </c>
      <c r="E53" s="8" t="s">
        <v>50</v>
      </c>
      <c r="F53" s="9">
        <v>34</v>
      </c>
      <c r="G53" s="10">
        <v>491.76</v>
      </c>
      <c r="H53" s="10">
        <v>18.809999999999999</v>
      </c>
      <c r="I53" s="10">
        <v>582.26</v>
      </c>
      <c r="J53" s="10">
        <f>TRUNC(G53 * (1 + 22.23 / 100), 2)</f>
        <v>601.07000000000005</v>
      </c>
      <c r="K53" s="10">
        <f>TRUNC(F53 * H53, 2)</f>
        <v>639.54</v>
      </c>
      <c r="L53" s="10">
        <f>M53 - K53</f>
        <v>19796.84</v>
      </c>
      <c r="M53" s="10">
        <f>TRUNC(F53 * J53, 2)</f>
        <v>20436.38</v>
      </c>
      <c r="N53" s="11">
        <f t="shared" si="0"/>
        <v>3.0734960285284793E-3</v>
      </c>
    </row>
    <row r="54" spans="1:14" ht="26.1" customHeight="1" x14ac:dyDescent="0.2">
      <c r="A54" s="7" t="s">
        <v>155</v>
      </c>
      <c r="B54" s="9" t="s">
        <v>145</v>
      </c>
      <c r="C54" s="7" t="s">
        <v>32</v>
      </c>
      <c r="D54" s="7" t="s">
        <v>146</v>
      </c>
      <c r="E54" s="8" t="s">
        <v>50</v>
      </c>
      <c r="F54" s="9">
        <v>34</v>
      </c>
      <c r="G54" s="10">
        <v>24.79</v>
      </c>
      <c r="H54" s="10">
        <v>3.82</v>
      </c>
      <c r="I54" s="10">
        <v>26.48</v>
      </c>
      <c r="J54" s="10">
        <f>TRUNC(G54 * (1 + 22.23 / 100), 2)</f>
        <v>30.3</v>
      </c>
      <c r="K54" s="10">
        <f>TRUNC(F54 * H54, 2)</f>
        <v>129.88</v>
      </c>
      <c r="L54" s="10">
        <f>M54 - K54</f>
        <v>900.32</v>
      </c>
      <c r="M54" s="10">
        <f>TRUNC(F54 * J54, 2)</f>
        <v>1030.2</v>
      </c>
      <c r="N54" s="11">
        <f t="shared" si="0"/>
        <v>1.5493524824797931E-4</v>
      </c>
    </row>
    <row r="55" spans="1:14" ht="65.099999999999994" customHeight="1" x14ac:dyDescent="0.2">
      <c r="A55" s="7" t="s">
        <v>156</v>
      </c>
      <c r="B55" s="9" t="s">
        <v>142</v>
      </c>
      <c r="C55" s="7" t="s">
        <v>27</v>
      </c>
      <c r="D55" s="7" t="s">
        <v>143</v>
      </c>
      <c r="E55" s="8" t="s">
        <v>50</v>
      </c>
      <c r="F55" s="9">
        <v>34</v>
      </c>
      <c r="G55" s="10">
        <v>126.42</v>
      </c>
      <c r="H55" s="10">
        <v>22.14</v>
      </c>
      <c r="I55" s="10">
        <v>132.38</v>
      </c>
      <c r="J55" s="10">
        <f>TRUNC(G55 * (1 + 22.23 / 100), 2)</f>
        <v>154.52000000000001</v>
      </c>
      <c r="K55" s="10">
        <f>TRUNC(F55 * H55, 2)</f>
        <v>752.76</v>
      </c>
      <c r="L55" s="10">
        <f>M55 - K55</f>
        <v>4500.92</v>
      </c>
      <c r="M55" s="10">
        <f>TRUNC(F55 * J55, 2)</f>
        <v>5253.68</v>
      </c>
      <c r="N55" s="11">
        <f t="shared" si="0"/>
        <v>7.9011863231939815E-4</v>
      </c>
    </row>
    <row r="56" spans="1:14" ht="24" customHeight="1" x14ac:dyDescent="0.2">
      <c r="A56" s="3" t="s">
        <v>157</v>
      </c>
      <c r="B56" s="3"/>
      <c r="C56" s="3"/>
      <c r="D56" s="3" t="s">
        <v>158</v>
      </c>
      <c r="E56" s="3"/>
      <c r="F56" s="4"/>
      <c r="G56" s="3"/>
      <c r="H56" s="3"/>
      <c r="I56" s="3"/>
      <c r="J56" s="3"/>
      <c r="K56" s="3"/>
      <c r="L56" s="3"/>
      <c r="M56" s="5">
        <v>24075.46</v>
      </c>
      <c r="N56" s="6">
        <f t="shared" si="0"/>
        <v>3.6207895280375613E-3</v>
      </c>
    </row>
    <row r="57" spans="1:14" ht="26.1" customHeight="1" x14ac:dyDescent="0.2">
      <c r="A57" s="7" t="s">
        <v>159</v>
      </c>
      <c r="B57" s="9" t="s">
        <v>160</v>
      </c>
      <c r="C57" s="7" t="s">
        <v>32</v>
      </c>
      <c r="D57" s="7" t="s">
        <v>161</v>
      </c>
      <c r="E57" s="8" t="s">
        <v>50</v>
      </c>
      <c r="F57" s="9">
        <v>32.299999999999997</v>
      </c>
      <c r="G57" s="10">
        <v>493.85</v>
      </c>
      <c r="H57" s="10">
        <v>74.400000000000006</v>
      </c>
      <c r="I57" s="10">
        <v>529.23</v>
      </c>
      <c r="J57" s="10">
        <f>TRUNC(G57 * (1 + 22.23 / 100), 2)</f>
        <v>603.63</v>
      </c>
      <c r="K57" s="10">
        <f>TRUNC(F57 * H57, 2)</f>
        <v>2403.12</v>
      </c>
      <c r="L57" s="10">
        <f>M57 - K57</f>
        <v>17094.120000000003</v>
      </c>
      <c r="M57" s="10">
        <f>TRUNC(F57 * J57, 2)</f>
        <v>19497.240000000002</v>
      </c>
      <c r="N57" s="11">
        <f t="shared" si="0"/>
        <v>2.9322556004178144E-3</v>
      </c>
    </row>
    <row r="58" spans="1:14" ht="26.1" customHeight="1" x14ac:dyDescent="0.2">
      <c r="A58" s="7" t="s">
        <v>162</v>
      </c>
      <c r="B58" s="9" t="s">
        <v>163</v>
      </c>
      <c r="C58" s="7" t="s">
        <v>27</v>
      </c>
      <c r="D58" s="7" t="s">
        <v>164</v>
      </c>
      <c r="E58" s="8" t="s">
        <v>165</v>
      </c>
      <c r="F58" s="9">
        <v>2.13</v>
      </c>
      <c r="G58" s="10">
        <v>848.65</v>
      </c>
      <c r="H58" s="10">
        <v>183.97</v>
      </c>
      <c r="I58" s="10">
        <v>853.33</v>
      </c>
      <c r="J58" s="10">
        <f>TRUNC(G58 * (1 + 22.23 / 100), 2)</f>
        <v>1037.3</v>
      </c>
      <c r="K58" s="10">
        <f>TRUNC(F58 * H58, 2)</f>
        <v>391.85</v>
      </c>
      <c r="L58" s="10">
        <f>M58 - K58</f>
        <v>1817.5900000000001</v>
      </c>
      <c r="M58" s="10">
        <f>TRUNC(F58 * J58, 2)</f>
        <v>2209.44</v>
      </c>
      <c r="N58" s="11">
        <f t="shared" si="0"/>
        <v>3.3228512413998777E-4</v>
      </c>
    </row>
    <row r="59" spans="1:14" ht="39" customHeight="1" x14ac:dyDescent="0.2">
      <c r="A59" s="7" t="s">
        <v>166</v>
      </c>
      <c r="B59" s="9" t="s">
        <v>167</v>
      </c>
      <c r="C59" s="7" t="s">
        <v>27</v>
      </c>
      <c r="D59" s="7" t="s">
        <v>168</v>
      </c>
      <c r="E59" s="8" t="s">
        <v>50</v>
      </c>
      <c r="F59" s="9">
        <v>34.43</v>
      </c>
      <c r="G59" s="10">
        <v>56.29</v>
      </c>
      <c r="H59" s="10">
        <v>20.83</v>
      </c>
      <c r="I59" s="10">
        <v>47.97</v>
      </c>
      <c r="J59" s="10">
        <f>TRUNC(G59 * (1 + 22.23 / 100), 2)</f>
        <v>68.8</v>
      </c>
      <c r="K59" s="10">
        <f>TRUNC(F59 * H59, 2)</f>
        <v>717.17</v>
      </c>
      <c r="L59" s="10">
        <f>M59 - K59</f>
        <v>1651.6100000000001</v>
      </c>
      <c r="M59" s="10">
        <f>TRUNC(F59 * J59, 2)</f>
        <v>2368.7800000000002</v>
      </c>
      <c r="N59" s="11">
        <f t="shared" si="0"/>
        <v>3.562488034797597E-4</v>
      </c>
    </row>
    <row r="60" spans="1:14" ht="24" customHeight="1" x14ac:dyDescent="0.2">
      <c r="A60" s="3" t="s">
        <v>169</v>
      </c>
      <c r="B60" s="3"/>
      <c r="C60" s="3"/>
      <c r="D60" s="3" t="s">
        <v>170</v>
      </c>
      <c r="E60" s="3"/>
      <c r="F60" s="4"/>
      <c r="G60" s="3"/>
      <c r="H60" s="3"/>
      <c r="I60" s="3"/>
      <c r="J60" s="3"/>
      <c r="K60" s="3"/>
      <c r="L60" s="3"/>
      <c r="M60" s="5">
        <v>57926.18</v>
      </c>
      <c r="N60" s="6">
        <f t="shared" si="0"/>
        <v>8.7117133356213686E-3</v>
      </c>
    </row>
    <row r="61" spans="1:14" ht="39" customHeight="1" x14ac:dyDescent="0.2">
      <c r="A61" s="7" t="s">
        <v>171</v>
      </c>
      <c r="B61" s="9" t="s">
        <v>172</v>
      </c>
      <c r="C61" s="7" t="s">
        <v>27</v>
      </c>
      <c r="D61" s="7" t="s">
        <v>173</v>
      </c>
      <c r="E61" s="8" t="s">
        <v>50</v>
      </c>
      <c r="F61" s="9">
        <v>311.67</v>
      </c>
      <c r="G61" s="10">
        <v>140.41999999999999</v>
      </c>
      <c r="H61" s="10">
        <v>82.27</v>
      </c>
      <c r="I61" s="10">
        <v>89.36</v>
      </c>
      <c r="J61" s="10">
        <f>TRUNC(G61 * (1 + 22.23 / 100), 2)</f>
        <v>171.63</v>
      </c>
      <c r="K61" s="10">
        <f>TRUNC(F61 * H61, 2)</f>
        <v>25641.09</v>
      </c>
      <c r="L61" s="10">
        <f>M61 - K61</f>
        <v>27850.829999999998</v>
      </c>
      <c r="M61" s="10">
        <f>TRUNC(F61 * J61, 2)</f>
        <v>53491.92</v>
      </c>
      <c r="N61" s="11">
        <f t="shared" si="0"/>
        <v>8.0448300373335748E-3</v>
      </c>
    </row>
    <row r="62" spans="1:14" ht="39" customHeight="1" x14ac:dyDescent="0.2">
      <c r="A62" s="7" t="s">
        <v>174</v>
      </c>
      <c r="B62" s="9" t="s">
        <v>175</v>
      </c>
      <c r="C62" s="7" t="s">
        <v>32</v>
      </c>
      <c r="D62" s="7" t="s">
        <v>176</v>
      </c>
      <c r="E62" s="8" t="s">
        <v>50</v>
      </c>
      <c r="F62" s="9">
        <v>60.47</v>
      </c>
      <c r="G62" s="10">
        <v>60</v>
      </c>
      <c r="H62" s="10">
        <v>48.11</v>
      </c>
      <c r="I62" s="10">
        <v>25.22</v>
      </c>
      <c r="J62" s="10">
        <f>TRUNC(G62 * (1 + 22.23 / 100), 2)</f>
        <v>73.33</v>
      </c>
      <c r="K62" s="10">
        <f>TRUNC(F62 * H62, 2)</f>
        <v>2909.21</v>
      </c>
      <c r="L62" s="10">
        <f>M62 - K62</f>
        <v>1525.0500000000002</v>
      </c>
      <c r="M62" s="10">
        <f>TRUNC(F62 * J62, 2)</f>
        <v>4434.26</v>
      </c>
      <c r="N62" s="11">
        <f t="shared" si="0"/>
        <v>6.668832982877934E-4</v>
      </c>
    </row>
    <row r="63" spans="1:14" ht="24" customHeight="1" x14ac:dyDescent="0.2">
      <c r="A63" s="3" t="s">
        <v>177</v>
      </c>
      <c r="B63" s="3"/>
      <c r="C63" s="3"/>
      <c r="D63" s="3" t="s">
        <v>178</v>
      </c>
      <c r="E63" s="3"/>
      <c r="F63" s="4"/>
      <c r="G63" s="3"/>
      <c r="H63" s="3"/>
      <c r="I63" s="3"/>
      <c r="J63" s="3"/>
      <c r="K63" s="3"/>
      <c r="L63" s="3"/>
      <c r="M63" s="5">
        <v>20934.099999999999</v>
      </c>
      <c r="N63" s="6">
        <f t="shared" si="0"/>
        <v>3.1483498159076135E-3</v>
      </c>
    </row>
    <row r="64" spans="1:14" ht="24" customHeight="1" x14ac:dyDescent="0.2">
      <c r="A64" s="7" t="s">
        <v>179</v>
      </c>
      <c r="B64" s="9" t="s">
        <v>180</v>
      </c>
      <c r="C64" s="7" t="s">
        <v>81</v>
      </c>
      <c r="D64" s="7" t="s">
        <v>181</v>
      </c>
      <c r="E64" s="8" t="s">
        <v>182</v>
      </c>
      <c r="F64" s="9">
        <v>573.67999999999995</v>
      </c>
      <c r="G64" s="10">
        <v>25.72</v>
      </c>
      <c r="H64" s="10">
        <v>0</v>
      </c>
      <c r="I64" s="10">
        <v>31.43</v>
      </c>
      <c r="J64" s="10">
        <f>TRUNC(G64 * (1 + 22.23 / 100), 2)</f>
        <v>31.43</v>
      </c>
      <c r="K64" s="10">
        <f>TRUNC(F64 * H64, 2)</f>
        <v>0</v>
      </c>
      <c r="L64" s="10">
        <f>M64 - K64</f>
        <v>18030.759999999998</v>
      </c>
      <c r="M64" s="10">
        <f>TRUNC(F64 * J64, 2)</f>
        <v>18030.759999999998</v>
      </c>
      <c r="N64" s="11">
        <f t="shared" si="0"/>
        <v>2.7117067333524898E-3</v>
      </c>
    </row>
    <row r="65" spans="1:14" ht="26.1" customHeight="1" x14ac:dyDescent="0.2">
      <c r="A65" s="7" t="s">
        <v>183</v>
      </c>
      <c r="B65" s="9" t="s">
        <v>184</v>
      </c>
      <c r="C65" s="7" t="s">
        <v>81</v>
      </c>
      <c r="D65" s="7" t="s">
        <v>185</v>
      </c>
      <c r="E65" s="8" t="s">
        <v>182</v>
      </c>
      <c r="F65" s="9">
        <v>5.25</v>
      </c>
      <c r="G65" s="10">
        <v>170.78</v>
      </c>
      <c r="H65" s="10">
        <v>31.45</v>
      </c>
      <c r="I65" s="10">
        <v>177.29</v>
      </c>
      <c r="J65" s="10">
        <f>TRUNC(G65 * (1 + 22.23 / 100), 2)</f>
        <v>208.74</v>
      </c>
      <c r="K65" s="10">
        <f>TRUNC(F65 * H65, 2)</f>
        <v>165.11</v>
      </c>
      <c r="L65" s="10">
        <f>M65 - K65</f>
        <v>930.7700000000001</v>
      </c>
      <c r="M65" s="10">
        <f>TRUNC(F65 * J65, 2)</f>
        <v>1095.8800000000001</v>
      </c>
      <c r="N65" s="11">
        <f t="shared" si="0"/>
        <v>1.6481308469228846E-4</v>
      </c>
    </row>
    <row r="66" spans="1:14" ht="26.1" customHeight="1" x14ac:dyDescent="0.2">
      <c r="A66" s="7" t="s">
        <v>186</v>
      </c>
      <c r="B66" s="9" t="s">
        <v>187</v>
      </c>
      <c r="C66" s="7" t="s">
        <v>81</v>
      </c>
      <c r="D66" s="7" t="s">
        <v>188</v>
      </c>
      <c r="E66" s="8" t="s">
        <v>182</v>
      </c>
      <c r="F66" s="9">
        <v>8.0500000000000007</v>
      </c>
      <c r="G66" s="10">
        <v>183.7</v>
      </c>
      <c r="H66" s="10">
        <v>31.45</v>
      </c>
      <c r="I66" s="10">
        <v>193.08</v>
      </c>
      <c r="J66" s="10">
        <f>TRUNC(G66 * (1 + 22.23 / 100), 2)</f>
        <v>224.53</v>
      </c>
      <c r="K66" s="10">
        <f>TRUNC(F66 * H66, 2)</f>
        <v>253.17</v>
      </c>
      <c r="L66" s="10">
        <f>M66 - K66</f>
        <v>1554.29</v>
      </c>
      <c r="M66" s="10">
        <f>TRUNC(F66 * J66, 2)</f>
        <v>1807.46</v>
      </c>
      <c r="N66" s="11">
        <f t="shared" si="0"/>
        <v>2.7182999786283507E-4</v>
      </c>
    </row>
    <row r="67" spans="1:14" ht="24" customHeight="1" x14ac:dyDescent="0.2">
      <c r="A67" s="3" t="s">
        <v>189</v>
      </c>
      <c r="B67" s="3"/>
      <c r="C67" s="3"/>
      <c r="D67" s="3" t="s">
        <v>190</v>
      </c>
      <c r="E67" s="3"/>
      <c r="F67" s="4"/>
      <c r="G67" s="3"/>
      <c r="H67" s="3"/>
      <c r="I67" s="3"/>
      <c r="J67" s="3"/>
      <c r="K67" s="3"/>
      <c r="L67" s="3"/>
      <c r="M67" s="5">
        <v>39734.04</v>
      </c>
      <c r="N67" s="6">
        <f t="shared" si="0"/>
        <v>5.9757361204573287E-3</v>
      </c>
    </row>
    <row r="68" spans="1:14" ht="51.95" customHeight="1" x14ac:dyDescent="0.2">
      <c r="A68" s="7" t="s">
        <v>191</v>
      </c>
      <c r="B68" s="9" t="s">
        <v>192</v>
      </c>
      <c r="C68" s="7" t="s">
        <v>27</v>
      </c>
      <c r="D68" s="7" t="s">
        <v>193</v>
      </c>
      <c r="E68" s="8" t="s">
        <v>50</v>
      </c>
      <c r="F68" s="9">
        <v>202.58</v>
      </c>
      <c r="G68" s="10">
        <v>160.47</v>
      </c>
      <c r="H68" s="10">
        <v>32.869999999999997</v>
      </c>
      <c r="I68" s="10">
        <v>163.27000000000001</v>
      </c>
      <c r="J68" s="10">
        <f>TRUNC(G68 * (1 + 22.23 / 100), 2)</f>
        <v>196.14</v>
      </c>
      <c r="K68" s="10">
        <f>TRUNC(F68 * H68, 2)</f>
        <v>6658.8</v>
      </c>
      <c r="L68" s="10">
        <f>M68 - K68</f>
        <v>33075.24</v>
      </c>
      <c r="M68" s="10">
        <f>TRUNC(F68 * J68, 2)</f>
        <v>39734.04</v>
      </c>
      <c r="N68" s="11">
        <f t="shared" si="0"/>
        <v>5.9757361204573287E-3</v>
      </c>
    </row>
    <row r="69" spans="1:14" ht="24" customHeight="1" x14ac:dyDescent="0.2">
      <c r="A69" s="3" t="s">
        <v>194</v>
      </c>
      <c r="B69" s="3"/>
      <c r="C69" s="3"/>
      <c r="D69" s="3" t="s">
        <v>195</v>
      </c>
      <c r="E69" s="3"/>
      <c r="F69" s="4"/>
      <c r="G69" s="3"/>
      <c r="H69" s="3"/>
      <c r="I69" s="3"/>
      <c r="J69" s="3"/>
      <c r="K69" s="3"/>
      <c r="L69" s="3"/>
      <c r="M69" s="5">
        <v>61091.09</v>
      </c>
      <c r="N69" s="6">
        <f t="shared" si="0"/>
        <v>9.1876948115799315E-3</v>
      </c>
    </row>
    <row r="70" spans="1:14" ht="26.1" customHeight="1" x14ac:dyDescent="0.2">
      <c r="A70" s="7" t="s">
        <v>196</v>
      </c>
      <c r="B70" s="9" t="s">
        <v>197</v>
      </c>
      <c r="C70" s="7" t="s">
        <v>32</v>
      </c>
      <c r="D70" s="7" t="s">
        <v>198</v>
      </c>
      <c r="E70" s="8" t="s">
        <v>50</v>
      </c>
      <c r="F70" s="9">
        <v>143.79</v>
      </c>
      <c r="G70" s="10">
        <v>13.88</v>
      </c>
      <c r="H70" s="10">
        <v>6.81</v>
      </c>
      <c r="I70" s="10">
        <v>10.15</v>
      </c>
      <c r="J70" s="10">
        <f>TRUNC(G70 * (1 + 22.23 / 100), 2)</f>
        <v>16.96</v>
      </c>
      <c r="K70" s="10">
        <f>TRUNC(F70 * H70, 2)</f>
        <v>979.2</v>
      </c>
      <c r="L70" s="10">
        <f>M70 - K70</f>
        <v>1459.47</v>
      </c>
      <c r="M70" s="10">
        <f>TRUNC(F70 * J70, 2)</f>
        <v>2438.67</v>
      </c>
      <c r="N70" s="11">
        <f t="shared" ref="N70:N133" si="7">M70 / 6649229.35</f>
        <v>3.6675979600553262E-4</v>
      </c>
    </row>
    <row r="71" spans="1:14" ht="39" customHeight="1" x14ac:dyDescent="0.2">
      <c r="A71" s="7" t="s">
        <v>199</v>
      </c>
      <c r="B71" s="9" t="s">
        <v>200</v>
      </c>
      <c r="C71" s="7" t="s">
        <v>32</v>
      </c>
      <c r="D71" s="7" t="s">
        <v>201</v>
      </c>
      <c r="E71" s="8" t="s">
        <v>50</v>
      </c>
      <c r="F71" s="9">
        <v>143.79</v>
      </c>
      <c r="G71" s="10">
        <v>35.409999999999997</v>
      </c>
      <c r="H71" s="10">
        <v>21.25</v>
      </c>
      <c r="I71" s="10">
        <v>22.03</v>
      </c>
      <c r="J71" s="10">
        <f>TRUNC(G71 * (1 + 22.23 / 100), 2)</f>
        <v>43.28</v>
      </c>
      <c r="K71" s="10">
        <f>TRUNC(F71 * H71, 2)</f>
        <v>3055.53</v>
      </c>
      <c r="L71" s="10">
        <f>M71 - K71</f>
        <v>3167.6999999999994</v>
      </c>
      <c r="M71" s="10">
        <f>TRUNC(F71 * J71, 2)</f>
        <v>6223.23</v>
      </c>
      <c r="N71" s="11">
        <f t="shared" si="7"/>
        <v>9.3593252276671728E-4</v>
      </c>
    </row>
    <row r="72" spans="1:14" ht="39" customHeight="1" x14ac:dyDescent="0.2">
      <c r="A72" s="7" t="s">
        <v>202</v>
      </c>
      <c r="B72" s="9" t="s">
        <v>203</v>
      </c>
      <c r="C72" s="7" t="s">
        <v>32</v>
      </c>
      <c r="D72" s="7" t="s">
        <v>204</v>
      </c>
      <c r="E72" s="8" t="s">
        <v>50</v>
      </c>
      <c r="F72" s="9">
        <v>143.79</v>
      </c>
      <c r="G72" s="10">
        <v>3.77</v>
      </c>
      <c r="H72" s="10">
        <v>1.18</v>
      </c>
      <c r="I72" s="10">
        <v>3.42</v>
      </c>
      <c r="J72" s="10">
        <f>TRUNC(G72 * (1 + 22.23 / 100), 2)</f>
        <v>4.5999999999999996</v>
      </c>
      <c r="K72" s="10">
        <f>TRUNC(F72 * H72, 2)</f>
        <v>169.67</v>
      </c>
      <c r="L72" s="10">
        <f>M72 - K72</f>
        <v>491.76</v>
      </c>
      <c r="M72" s="10">
        <f>TRUNC(F72 * J72, 2)</f>
        <v>661.43</v>
      </c>
      <c r="N72" s="11">
        <f t="shared" si="7"/>
        <v>9.9474685739333078E-5</v>
      </c>
    </row>
    <row r="73" spans="1:14" ht="26.1" customHeight="1" x14ac:dyDescent="0.2">
      <c r="A73" s="7" t="s">
        <v>205</v>
      </c>
      <c r="B73" s="9" t="s">
        <v>206</v>
      </c>
      <c r="C73" s="7" t="s">
        <v>32</v>
      </c>
      <c r="D73" s="7" t="s">
        <v>207</v>
      </c>
      <c r="E73" s="8" t="s">
        <v>50</v>
      </c>
      <c r="F73" s="9">
        <v>1273.3599999999999</v>
      </c>
      <c r="G73" s="10">
        <v>32</v>
      </c>
      <c r="H73" s="10">
        <v>15.77</v>
      </c>
      <c r="I73" s="10">
        <v>23.34</v>
      </c>
      <c r="J73" s="10">
        <f>TRUNC(G73 * (1 + 22.23 / 100), 2)</f>
        <v>39.11</v>
      </c>
      <c r="K73" s="10">
        <f>TRUNC(F73 * H73, 2)</f>
        <v>20080.88</v>
      </c>
      <c r="L73" s="10">
        <f>M73 - K73</f>
        <v>29720.219999999998</v>
      </c>
      <c r="M73" s="10">
        <f>TRUNC(F73 * J73, 2)</f>
        <v>49801.1</v>
      </c>
      <c r="N73" s="11">
        <f t="shared" si="7"/>
        <v>7.4897551849373344E-3</v>
      </c>
    </row>
    <row r="74" spans="1:14" ht="39" customHeight="1" x14ac:dyDescent="0.2">
      <c r="A74" s="7" t="s">
        <v>208</v>
      </c>
      <c r="B74" s="9" t="s">
        <v>209</v>
      </c>
      <c r="C74" s="7" t="s">
        <v>27</v>
      </c>
      <c r="D74" s="7" t="s">
        <v>210</v>
      </c>
      <c r="E74" s="8" t="s">
        <v>50</v>
      </c>
      <c r="F74" s="9">
        <v>46.09</v>
      </c>
      <c r="G74" s="10">
        <v>34.909999999999997</v>
      </c>
      <c r="H74" s="10">
        <v>18.32</v>
      </c>
      <c r="I74" s="10">
        <v>24.35</v>
      </c>
      <c r="J74" s="10">
        <f>TRUNC(G74 * (1 + 22.23 / 100), 2)</f>
        <v>42.67</v>
      </c>
      <c r="K74" s="10">
        <f>TRUNC(F74 * H74, 2)</f>
        <v>844.36</v>
      </c>
      <c r="L74" s="10">
        <f>M74 - K74</f>
        <v>1122.3000000000002</v>
      </c>
      <c r="M74" s="10">
        <f>TRUNC(F74 * J74, 2)</f>
        <v>1966.66</v>
      </c>
      <c r="N74" s="11">
        <f t="shared" si="7"/>
        <v>2.9577262213101438E-4</v>
      </c>
    </row>
    <row r="75" spans="1:14" ht="24" customHeight="1" x14ac:dyDescent="0.2">
      <c r="A75" s="3" t="s">
        <v>211</v>
      </c>
      <c r="B75" s="3"/>
      <c r="C75" s="3"/>
      <c r="D75" s="3" t="s">
        <v>212</v>
      </c>
      <c r="E75" s="3"/>
      <c r="F75" s="4"/>
      <c r="G75" s="3"/>
      <c r="H75" s="3"/>
      <c r="I75" s="3"/>
      <c r="J75" s="3"/>
      <c r="K75" s="3"/>
      <c r="L75" s="3"/>
      <c r="M75" s="5">
        <v>217283.93</v>
      </c>
      <c r="N75" s="6">
        <f t="shared" si="7"/>
        <v>3.2678062157684484E-2</v>
      </c>
    </row>
    <row r="76" spans="1:14" ht="51.95" customHeight="1" x14ac:dyDescent="0.2">
      <c r="A76" s="12" t="s">
        <v>213</v>
      </c>
      <c r="B76" s="14" t="s">
        <v>214</v>
      </c>
      <c r="C76" s="12" t="s">
        <v>27</v>
      </c>
      <c r="D76" s="12" t="s">
        <v>215</v>
      </c>
      <c r="E76" s="13" t="s">
        <v>50</v>
      </c>
      <c r="F76" s="14">
        <v>567.21</v>
      </c>
      <c r="G76" s="15">
        <v>190.05</v>
      </c>
      <c r="H76" s="15">
        <v>0</v>
      </c>
      <c r="I76" s="15">
        <v>232.29</v>
      </c>
      <c r="J76" s="15">
        <f>TRUNC(G76 * (1 + 22.23 / 100), 2)</f>
        <v>232.29</v>
      </c>
      <c r="K76" s="15">
        <f>TRUNC(F76 * H76, 2)</f>
        <v>0</v>
      </c>
      <c r="L76" s="15">
        <f>M76 - K76</f>
        <v>131757.21</v>
      </c>
      <c r="M76" s="15">
        <f>TRUNC(F76 * J76, 2)</f>
        <v>131757.21</v>
      </c>
      <c r="N76" s="16">
        <f t="shared" si="7"/>
        <v>1.9815410638527604E-2</v>
      </c>
    </row>
    <row r="77" spans="1:14" ht="51.95" customHeight="1" x14ac:dyDescent="0.2">
      <c r="A77" s="12" t="s">
        <v>216</v>
      </c>
      <c r="B77" s="14" t="s">
        <v>217</v>
      </c>
      <c r="C77" s="12" t="s">
        <v>27</v>
      </c>
      <c r="D77" s="12" t="s">
        <v>218</v>
      </c>
      <c r="E77" s="13" t="s">
        <v>50</v>
      </c>
      <c r="F77" s="14">
        <v>69.34</v>
      </c>
      <c r="G77" s="15">
        <v>1009.12</v>
      </c>
      <c r="H77" s="15">
        <v>0</v>
      </c>
      <c r="I77" s="15">
        <v>1233.44</v>
      </c>
      <c r="J77" s="15">
        <f>TRUNC(G77 * (1 + 22.23 / 100), 2)</f>
        <v>1233.44</v>
      </c>
      <c r="K77" s="15">
        <f>TRUNC(F77 * H77, 2)</f>
        <v>0</v>
      </c>
      <c r="L77" s="15">
        <f>M77 - K77</f>
        <v>85526.720000000001</v>
      </c>
      <c r="M77" s="15">
        <f>TRUNC(F77 * J77, 2)</f>
        <v>85526.720000000001</v>
      </c>
      <c r="N77" s="16">
        <f t="shared" si="7"/>
        <v>1.2862651519156878E-2</v>
      </c>
    </row>
    <row r="78" spans="1:14" ht="24" customHeight="1" x14ac:dyDescent="0.2">
      <c r="A78" s="3" t="s">
        <v>219</v>
      </c>
      <c r="B78" s="3"/>
      <c r="C78" s="3"/>
      <c r="D78" s="3" t="s">
        <v>220</v>
      </c>
      <c r="E78" s="3"/>
      <c r="F78" s="4"/>
      <c r="G78" s="3"/>
      <c r="H78" s="3"/>
      <c r="I78" s="3"/>
      <c r="J78" s="3"/>
      <c r="K78" s="3"/>
      <c r="L78" s="3"/>
      <c r="M78" s="5">
        <v>60299.59</v>
      </c>
      <c r="N78" s="6">
        <f t="shared" si="7"/>
        <v>9.0686584603973698E-3</v>
      </c>
    </row>
    <row r="79" spans="1:14" ht="51.95" customHeight="1" x14ac:dyDescent="0.2">
      <c r="A79" s="7" t="s">
        <v>221</v>
      </c>
      <c r="B79" s="9" t="s">
        <v>222</v>
      </c>
      <c r="C79" s="7" t="s">
        <v>81</v>
      </c>
      <c r="D79" s="7" t="s">
        <v>223</v>
      </c>
      <c r="E79" s="8" t="s">
        <v>122</v>
      </c>
      <c r="F79" s="9">
        <v>1</v>
      </c>
      <c r="G79" s="10">
        <v>1860.7</v>
      </c>
      <c r="H79" s="10">
        <v>173.97</v>
      </c>
      <c r="I79" s="10">
        <v>2100.36</v>
      </c>
      <c r="J79" s="10">
        <f t="shared" ref="J79:J95" si="8">TRUNC(G79 * (1 + 22.23 / 100), 2)</f>
        <v>2274.33</v>
      </c>
      <c r="K79" s="10">
        <f t="shared" ref="K79:K95" si="9">TRUNC(F79 * H79, 2)</f>
        <v>173.97</v>
      </c>
      <c r="L79" s="10">
        <f t="shared" ref="L79:L95" si="10">M79 - K79</f>
        <v>2100.36</v>
      </c>
      <c r="M79" s="10">
        <f t="shared" ref="M79:M95" si="11">TRUNC(F79 * J79, 2)</f>
        <v>2274.33</v>
      </c>
      <c r="N79" s="11">
        <f t="shared" si="7"/>
        <v>3.4204414982316712E-4</v>
      </c>
    </row>
    <row r="80" spans="1:14" ht="78" customHeight="1" x14ac:dyDescent="0.2">
      <c r="A80" s="7" t="s">
        <v>224</v>
      </c>
      <c r="B80" s="9" t="s">
        <v>225</v>
      </c>
      <c r="C80" s="7" t="s">
        <v>27</v>
      </c>
      <c r="D80" s="7" t="s">
        <v>226</v>
      </c>
      <c r="E80" s="8" t="s">
        <v>70</v>
      </c>
      <c r="F80" s="9">
        <v>1</v>
      </c>
      <c r="G80" s="10">
        <v>2656.7</v>
      </c>
      <c r="H80" s="10">
        <v>260.23</v>
      </c>
      <c r="I80" s="10">
        <v>2987.05</v>
      </c>
      <c r="J80" s="10">
        <f t="shared" si="8"/>
        <v>3247.28</v>
      </c>
      <c r="K80" s="10">
        <f t="shared" si="9"/>
        <v>260.23</v>
      </c>
      <c r="L80" s="10">
        <f t="shared" si="10"/>
        <v>2987.05</v>
      </c>
      <c r="M80" s="10">
        <f t="shared" si="11"/>
        <v>3247.28</v>
      </c>
      <c r="N80" s="11">
        <f t="shared" si="7"/>
        <v>4.8836937772345006E-4</v>
      </c>
    </row>
    <row r="81" spans="1:14" ht="39" customHeight="1" x14ac:dyDescent="0.2">
      <c r="A81" s="7" t="s">
        <v>227</v>
      </c>
      <c r="B81" s="9" t="s">
        <v>228</v>
      </c>
      <c r="C81" s="7" t="s">
        <v>32</v>
      </c>
      <c r="D81" s="7" t="s">
        <v>229</v>
      </c>
      <c r="E81" s="8" t="s">
        <v>70</v>
      </c>
      <c r="F81" s="9">
        <v>12</v>
      </c>
      <c r="G81" s="10">
        <v>253.44</v>
      </c>
      <c r="H81" s="10">
        <v>39.35</v>
      </c>
      <c r="I81" s="10">
        <v>270.42</v>
      </c>
      <c r="J81" s="10">
        <f t="shared" si="8"/>
        <v>309.77</v>
      </c>
      <c r="K81" s="10">
        <f t="shared" si="9"/>
        <v>472.2</v>
      </c>
      <c r="L81" s="10">
        <f t="shared" si="10"/>
        <v>3245.04</v>
      </c>
      <c r="M81" s="10">
        <f t="shared" si="11"/>
        <v>3717.24</v>
      </c>
      <c r="N81" s="11">
        <f t="shared" si="7"/>
        <v>5.5904824519250489E-4</v>
      </c>
    </row>
    <row r="82" spans="1:14" ht="51.95" customHeight="1" x14ac:dyDescent="0.2">
      <c r="A82" s="7" t="s">
        <v>230</v>
      </c>
      <c r="B82" s="9" t="s">
        <v>231</v>
      </c>
      <c r="C82" s="7" t="s">
        <v>27</v>
      </c>
      <c r="D82" s="7" t="s">
        <v>232</v>
      </c>
      <c r="E82" s="8" t="s">
        <v>70</v>
      </c>
      <c r="F82" s="9">
        <v>6</v>
      </c>
      <c r="G82" s="10">
        <v>499.22</v>
      </c>
      <c r="H82" s="10">
        <v>48.97</v>
      </c>
      <c r="I82" s="10">
        <v>561.22</v>
      </c>
      <c r="J82" s="10">
        <f t="shared" si="8"/>
        <v>610.19000000000005</v>
      </c>
      <c r="K82" s="10">
        <f t="shared" si="9"/>
        <v>293.82</v>
      </c>
      <c r="L82" s="10">
        <f t="shared" si="10"/>
        <v>3367.3199999999997</v>
      </c>
      <c r="M82" s="10">
        <f t="shared" si="11"/>
        <v>3661.14</v>
      </c>
      <c r="N82" s="11">
        <f t="shared" si="7"/>
        <v>5.5061117721860503E-4</v>
      </c>
    </row>
    <row r="83" spans="1:14" ht="51.95" customHeight="1" x14ac:dyDescent="0.2">
      <c r="A83" s="7" t="s">
        <v>233</v>
      </c>
      <c r="B83" s="9" t="s">
        <v>234</v>
      </c>
      <c r="C83" s="7" t="s">
        <v>27</v>
      </c>
      <c r="D83" s="7" t="s">
        <v>235</v>
      </c>
      <c r="E83" s="8" t="s">
        <v>70</v>
      </c>
      <c r="F83" s="9">
        <v>6</v>
      </c>
      <c r="G83" s="10">
        <v>430.05</v>
      </c>
      <c r="H83" s="10">
        <v>25.25</v>
      </c>
      <c r="I83" s="10">
        <v>500.4</v>
      </c>
      <c r="J83" s="10">
        <f t="shared" si="8"/>
        <v>525.65</v>
      </c>
      <c r="K83" s="10">
        <f t="shared" si="9"/>
        <v>151.5</v>
      </c>
      <c r="L83" s="10">
        <f t="shared" si="10"/>
        <v>3002.4</v>
      </c>
      <c r="M83" s="10">
        <f t="shared" si="11"/>
        <v>3153.9</v>
      </c>
      <c r="N83" s="11">
        <f t="shared" si="7"/>
        <v>4.7432564497117255E-4</v>
      </c>
    </row>
    <row r="84" spans="1:14" ht="51.95" customHeight="1" x14ac:dyDescent="0.2">
      <c r="A84" s="7" t="s">
        <v>236</v>
      </c>
      <c r="B84" s="9" t="s">
        <v>237</v>
      </c>
      <c r="C84" s="7" t="s">
        <v>27</v>
      </c>
      <c r="D84" s="7" t="s">
        <v>238</v>
      </c>
      <c r="E84" s="8" t="s">
        <v>70</v>
      </c>
      <c r="F84" s="9">
        <v>6</v>
      </c>
      <c r="G84" s="10">
        <v>892.01</v>
      </c>
      <c r="H84" s="10">
        <v>55.41</v>
      </c>
      <c r="I84" s="10">
        <v>1034.8900000000001</v>
      </c>
      <c r="J84" s="10">
        <f t="shared" si="8"/>
        <v>1090.3</v>
      </c>
      <c r="K84" s="10">
        <f t="shared" si="9"/>
        <v>332.46</v>
      </c>
      <c r="L84" s="10">
        <f t="shared" si="10"/>
        <v>6209.34</v>
      </c>
      <c r="M84" s="10">
        <f t="shared" si="11"/>
        <v>6541.8</v>
      </c>
      <c r="N84" s="11">
        <f t="shared" si="7"/>
        <v>9.8384333817572406E-4</v>
      </c>
    </row>
    <row r="85" spans="1:14" ht="78" customHeight="1" x14ac:dyDescent="0.2">
      <c r="A85" s="7" t="s">
        <v>239</v>
      </c>
      <c r="B85" s="9" t="s">
        <v>240</v>
      </c>
      <c r="C85" s="7" t="s">
        <v>27</v>
      </c>
      <c r="D85" s="7" t="s">
        <v>241</v>
      </c>
      <c r="E85" s="8" t="s">
        <v>70</v>
      </c>
      <c r="F85" s="9">
        <v>6</v>
      </c>
      <c r="G85" s="10">
        <v>2465.67</v>
      </c>
      <c r="H85" s="10">
        <v>194.85</v>
      </c>
      <c r="I85" s="10">
        <v>2818.93</v>
      </c>
      <c r="J85" s="10">
        <f t="shared" si="8"/>
        <v>3013.78</v>
      </c>
      <c r="K85" s="10">
        <f t="shared" si="9"/>
        <v>1169.0999999999999</v>
      </c>
      <c r="L85" s="10">
        <f t="shared" si="10"/>
        <v>16913.580000000002</v>
      </c>
      <c r="M85" s="10">
        <f t="shared" si="11"/>
        <v>18082.68</v>
      </c>
      <c r="N85" s="11">
        <f t="shared" si="7"/>
        <v>2.7195151570459817E-3</v>
      </c>
    </row>
    <row r="86" spans="1:14" ht="24" customHeight="1" x14ac:dyDescent="0.2">
      <c r="A86" s="7" t="s">
        <v>242</v>
      </c>
      <c r="B86" s="9" t="s">
        <v>243</v>
      </c>
      <c r="C86" s="7" t="s">
        <v>244</v>
      </c>
      <c r="D86" s="7" t="s">
        <v>245</v>
      </c>
      <c r="E86" s="8" t="s">
        <v>50</v>
      </c>
      <c r="F86" s="9">
        <v>4.05</v>
      </c>
      <c r="G86" s="10">
        <v>550.27</v>
      </c>
      <c r="H86" s="10">
        <v>35.979999999999997</v>
      </c>
      <c r="I86" s="10">
        <v>636.61</v>
      </c>
      <c r="J86" s="10">
        <f t="shared" si="8"/>
        <v>672.59</v>
      </c>
      <c r="K86" s="10">
        <f t="shared" si="9"/>
        <v>145.71</v>
      </c>
      <c r="L86" s="10">
        <f t="shared" si="10"/>
        <v>2578.27</v>
      </c>
      <c r="M86" s="10">
        <f t="shared" si="11"/>
        <v>2723.98</v>
      </c>
      <c r="N86" s="11">
        <f t="shared" si="7"/>
        <v>4.0966852797760691E-4</v>
      </c>
    </row>
    <row r="87" spans="1:14" ht="78" customHeight="1" x14ac:dyDescent="0.2">
      <c r="A87" s="7" t="s">
        <v>246</v>
      </c>
      <c r="B87" s="9" t="s">
        <v>247</v>
      </c>
      <c r="C87" s="7" t="s">
        <v>27</v>
      </c>
      <c r="D87" s="7" t="s">
        <v>248</v>
      </c>
      <c r="E87" s="8" t="s">
        <v>70</v>
      </c>
      <c r="F87" s="9">
        <v>1</v>
      </c>
      <c r="G87" s="10">
        <v>1219.6300000000001</v>
      </c>
      <c r="H87" s="10">
        <v>185.57</v>
      </c>
      <c r="I87" s="10">
        <v>1305.18</v>
      </c>
      <c r="J87" s="10">
        <f t="shared" si="8"/>
        <v>1490.75</v>
      </c>
      <c r="K87" s="10">
        <f t="shared" si="9"/>
        <v>185.57</v>
      </c>
      <c r="L87" s="10">
        <f t="shared" si="10"/>
        <v>1305.18</v>
      </c>
      <c r="M87" s="10">
        <f t="shared" si="11"/>
        <v>1490.75</v>
      </c>
      <c r="N87" s="11">
        <f t="shared" si="7"/>
        <v>2.2419891411927309E-4</v>
      </c>
    </row>
    <row r="88" spans="1:14" ht="78" customHeight="1" x14ac:dyDescent="0.2">
      <c r="A88" s="7" t="s">
        <v>249</v>
      </c>
      <c r="B88" s="9" t="s">
        <v>250</v>
      </c>
      <c r="C88" s="7" t="s">
        <v>27</v>
      </c>
      <c r="D88" s="7" t="s">
        <v>251</v>
      </c>
      <c r="E88" s="8" t="s">
        <v>70</v>
      </c>
      <c r="F88" s="9">
        <v>2</v>
      </c>
      <c r="G88" s="10">
        <v>1356.64</v>
      </c>
      <c r="H88" s="10">
        <v>217.99</v>
      </c>
      <c r="I88" s="10">
        <v>1440.23</v>
      </c>
      <c r="J88" s="10">
        <f t="shared" si="8"/>
        <v>1658.22</v>
      </c>
      <c r="K88" s="10">
        <f t="shared" si="9"/>
        <v>435.98</v>
      </c>
      <c r="L88" s="10">
        <f t="shared" si="10"/>
        <v>2880.46</v>
      </c>
      <c r="M88" s="10">
        <f t="shared" si="11"/>
        <v>3316.44</v>
      </c>
      <c r="N88" s="11">
        <f t="shared" si="7"/>
        <v>4.9877058309020432E-4</v>
      </c>
    </row>
    <row r="89" spans="1:14" ht="51.95" customHeight="1" x14ac:dyDescent="0.2">
      <c r="A89" s="7" t="s">
        <v>252</v>
      </c>
      <c r="B89" s="9" t="s">
        <v>253</v>
      </c>
      <c r="C89" s="7" t="s">
        <v>27</v>
      </c>
      <c r="D89" s="7" t="s">
        <v>254</v>
      </c>
      <c r="E89" s="8" t="s">
        <v>70</v>
      </c>
      <c r="F89" s="9">
        <v>3</v>
      </c>
      <c r="G89" s="10">
        <v>971.89</v>
      </c>
      <c r="H89" s="10">
        <v>52.53</v>
      </c>
      <c r="I89" s="10">
        <v>1135.4100000000001</v>
      </c>
      <c r="J89" s="10">
        <f t="shared" si="8"/>
        <v>1187.94</v>
      </c>
      <c r="K89" s="10">
        <f t="shared" si="9"/>
        <v>157.59</v>
      </c>
      <c r="L89" s="10">
        <f t="shared" si="10"/>
        <v>3406.23</v>
      </c>
      <c r="M89" s="10">
        <f t="shared" si="11"/>
        <v>3563.82</v>
      </c>
      <c r="N89" s="11">
        <f t="shared" si="7"/>
        <v>5.359748945943638E-4</v>
      </c>
    </row>
    <row r="90" spans="1:14" ht="26.1" customHeight="1" x14ac:dyDescent="0.2">
      <c r="A90" s="7" t="s">
        <v>255</v>
      </c>
      <c r="B90" s="9" t="s">
        <v>256</v>
      </c>
      <c r="C90" s="7" t="s">
        <v>27</v>
      </c>
      <c r="D90" s="7" t="s">
        <v>257</v>
      </c>
      <c r="E90" s="8" t="s">
        <v>258</v>
      </c>
      <c r="F90" s="9">
        <v>3</v>
      </c>
      <c r="G90" s="10">
        <v>475.71</v>
      </c>
      <c r="H90" s="10">
        <v>97.53</v>
      </c>
      <c r="I90" s="10">
        <v>483.93</v>
      </c>
      <c r="J90" s="10">
        <f t="shared" si="8"/>
        <v>581.46</v>
      </c>
      <c r="K90" s="10">
        <f t="shared" si="9"/>
        <v>292.58999999999997</v>
      </c>
      <c r="L90" s="10">
        <f t="shared" si="10"/>
        <v>1451.7900000000002</v>
      </c>
      <c r="M90" s="10">
        <f t="shared" si="11"/>
        <v>1744.38</v>
      </c>
      <c r="N90" s="11">
        <f t="shared" si="7"/>
        <v>2.6234318417667457E-4</v>
      </c>
    </row>
    <row r="91" spans="1:14" ht="26.1" customHeight="1" x14ac:dyDescent="0.2">
      <c r="A91" s="7" t="s">
        <v>259</v>
      </c>
      <c r="B91" s="9" t="s">
        <v>260</v>
      </c>
      <c r="C91" s="7" t="s">
        <v>27</v>
      </c>
      <c r="D91" s="7" t="s">
        <v>261</v>
      </c>
      <c r="E91" s="8" t="s">
        <v>262</v>
      </c>
      <c r="F91" s="9">
        <v>9</v>
      </c>
      <c r="G91" s="10">
        <v>66.319999999999993</v>
      </c>
      <c r="H91" s="10">
        <v>8.5</v>
      </c>
      <c r="I91" s="10">
        <v>72.56</v>
      </c>
      <c r="J91" s="10">
        <f t="shared" si="8"/>
        <v>81.06</v>
      </c>
      <c r="K91" s="10">
        <f t="shared" si="9"/>
        <v>76.5</v>
      </c>
      <c r="L91" s="10">
        <f t="shared" si="10"/>
        <v>653.04</v>
      </c>
      <c r="M91" s="10">
        <f t="shared" si="11"/>
        <v>729.54</v>
      </c>
      <c r="N91" s="11">
        <f t="shared" si="7"/>
        <v>1.0971797806914271E-4</v>
      </c>
    </row>
    <row r="92" spans="1:14" ht="39" customHeight="1" x14ac:dyDescent="0.2">
      <c r="A92" s="7" t="s">
        <v>263</v>
      </c>
      <c r="B92" s="9" t="s">
        <v>264</v>
      </c>
      <c r="C92" s="7" t="s">
        <v>27</v>
      </c>
      <c r="D92" s="7" t="s">
        <v>265</v>
      </c>
      <c r="E92" s="8" t="s">
        <v>122</v>
      </c>
      <c r="F92" s="9">
        <v>6</v>
      </c>
      <c r="G92" s="10">
        <v>318.85000000000002</v>
      </c>
      <c r="H92" s="10">
        <v>99.97</v>
      </c>
      <c r="I92" s="10">
        <v>289.76</v>
      </c>
      <c r="J92" s="10">
        <f t="shared" si="8"/>
        <v>389.73</v>
      </c>
      <c r="K92" s="10">
        <f t="shared" si="9"/>
        <v>599.82000000000005</v>
      </c>
      <c r="L92" s="10">
        <f t="shared" si="10"/>
        <v>1738.56</v>
      </c>
      <c r="M92" s="10">
        <f t="shared" si="11"/>
        <v>2338.38</v>
      </c>
      <c r="N92" s="11">
        <f t="shared" si="7"/>
        <v>3.5167684507679076E-4</v>
      </c>
    </row>
    <row r="93" spans="1:14" ht="78" customHeight="1" x14ac:dyDescent="0.2">
      <c r="A93" s="7" t="s">
        <v>266</v>
      </c>
      <c r="B93" s="9" t="s">
        <v>267</v>
      </c>
      <c r="C93" s="7" t="s">
        <v>27</v>
      </c>
      <c r="D93" s="7" t="s">
        <v>268</v>
      </c>
      <c r="E93" s="8" t="s">
        <v>70</v>
      </c>
      <c r="F93" s="9">
        <v>1</v>
      </c>
      <c r="G93" s="10">
        <v>1805.27</v>
      </c>
      <c r="H93" s="10">
        <v>166.9</v>
      </c>
      <c r="I93" s="10">
        <v>2039.68</v>
      </c>
      <c r="J93" s="10">
        <f t="shared" si="8"/>
        <v>2206.58</v>
      </c>
      <c r="K93" s="10">
        <f t="shared" si="9"/>
        <v>166.9</v>
      </c>
      <c r="L93" s="10">
        <f t="shared" si="10"/>
        <v>2039.6799999999998</v>
      </c>
      <c r="M93" s="10">
        <f t="shared" si="11"/>
        <v>2206.58</v>
      </c>
      <c r="N93" s="11">
        <f t="shared" si="7"/>
        <v>3.3185499910602423E-4</v>
      </c>
    </row>
    <row r="94" spans="1:14" ht="90.95" customHeight="1" x14ac:dyDescent="0.2">
      <c r="A94" s="7" t="s">
        <v>269</v>
      </c>
      <c r="B94" s="9" t="s">
        <v>270</v>
      </c>
      <c r="C94" s="7" t="s">
        <v>27</v>
      </c>
      <c r="D94" s="7" t="s">
        <v>271</v>
      </c>
      <c r="E94" s="8" t="s">
        <v>122</v>
      </c>
      <c r="F94" s="9">
        <v>1</v>
      </c>
      <c r="G94" s="10">
        <v>1008.44</v>
      </c>
      <c r="H94" s="10">
        <v>111.38</v>
      </c>
      <c r="I94" s="10">
        <v>1121.23</v>
      </c>
      <c r="J94" s="10">
        <f t="shared" si="8"/>
        <v>1232.6099999999999</v>
      </c>
      <c r="K94" s="10">
        <f t="shared" si="9"/>
        <v>111.38</v>
      </c>
      <c r="L94" s="10">
        <f t="shared" si="10"/>
        <v>1121.23</v>
      </c>
      <c r="M94" s="10">
        <f t="shared" si="11"/>
        <v>1232.6099999999999</v>
      </c>
      <c r="N94" s="11">
        <f t="shared" si="7"/>
        <v>1.8537636996985221E-4</v>
      </c>
    </row>
    <row r="95" spans="1:14" ht="90.95" customHeight="1" x14ac:dyDescent="0.2">
      <c r="A95" s="7" t="s">
        <v>272</v>
      </c>
      <c r="B95" s="9" t="s">
        <v>273</v>
      </c>
      <c r="C95" s="7" t="s">
        <v>27</v>
      </c>
      <c r="D95" s="7" t="s">
        <v>274</v>
      </c>
      <c r="E95" s="8" t="s">
        <v>122</v>
      </c>
      <c r="F95" s="9">
        <v>1</v>
      </c>
      <c r="G95" s="10">
        <v>224.78</v>
      </c>
      <c r="H95" s="10">
        <v>24.51</v>
      </c>
      <c r="I95" s="10">
        <v>250.23</v>
      </c>
      <c r="J95" s="10">
        <f t="shared" si="8"/>
        <v>274.74</v>
      </c>
      <c r="K95" s="10">
        <f t="shared" si="9"/>
        <v>24.51</v>
      </c>
      <c r="L95" s="10">
        <f t="shared" si="10"/>
        <v>250.23000000000002</v>
      </c>
      <c r="M95" s="10">
        <f t="shared" si="11"/>
        <v>274.74</v>
      </c>
      <c r="N95" s="11">
        <f t="shared" si="7"/>
        <v>4.1319074066831521E-5</v>
      </c>
    </row>
    <row r="96" spans="1:14" ht="24" customHeight="1" x14ac:dyDescent="0.2">
      <c r="A96" s="3" t="s">
        <v>275</v>
      </c>
      <c r="B96" s="3"/>
      <c r="C96" s="3"/>
      <c r="D96" s="3" t="s">
        <v>276</v>
      </c>
      <c r="E96" s="3"/>
      <c r="F96" s="4"/>
      <c r="G96" s="3"/>
      <c r="H96" s="3"/>
      <c r="I96" s="3"/>
      <c r="J96" s="3"/>
      <c r="K96" s="3"/>
      <c r="L96" s="3"/>
      <c r="M96" s="5">
        <v>17312.900000000001</v>
      </c>
      <c r="N96" s="6">
        <f t="shared" si="7"/>
        <v>2.6037453498276462E-3</v>
      </c>
    </row>
    <row r="97" spans="1:14" ht="24" customHeight="1" x14ac:dyDescent="0.2">
      <c r="A97" s="7" t="s">
        <v>277</v>
      </c>
      <c r="B97" s="9" t="s">
        <v>278</v>
      </c>
      <c r="C97" s="7" t="s">
        <v>27</v>
      </c>
      <c r="D97" s="7" t="s">
        <v>279</v>
      </c>
      <c r="E97" s="8" t="s">
        <v>280</v>
      </c>
      <c r="F97" s="9">
        <v>0.5</v>
      </c>
      <c r="G97" s="10">
        <v>21439.67</v>
      </c>
      <c r="H97" s="10">
        <v>25714.45</v>
      </c>
      <c r="I97" s="10">
        <v>491.25</v>
      </c>
      <c r="J97" s="10">
        <f>TRUNC(G97 * (1 + 22.23 / 100), 2)</f>
        <v>26205.7</v>
      </c>
      <c r="K97" s="10">
        <f>TRUNC(F97 * H97, 2)</f>
        <v>12857.22</v>
      </c>
      <c r="L97" s="10">
        <f>M97 - K97</f>
        <v>245.63000000000102</v>
      </c>
      <c r="M97" s="10">
        <f>TRUNC(F97 * J97, 2)</f>
        <v>13102.85</v>
      </c>
      <c r="N97" s="11">
        <f t="shared" si="7"/>
        <v>1.9705817486954337E-3</v>
      </c>
    </row>
    <row r="98" spans="1:14" ht="24" customHeight="1" x14ac:dyDescent="0.2">
      <c r="A98" s="7" t="s">
        <v>281</v>
      </c>
      <c r="B98" s="9" t="s">
        <v>282</v>
      </c>
      <c r="C98" s="7" t="s">
        <v>283</v>
      </c>
      <c r="D98" s="7" t="s">
        <v>284</v>
      </c>
      <c r="E98" s="8" t="s">
        <v>50</v>
      </c>
      <c r="F98" s="9">
        <v>753.14</v>
      </c>
      <c r="G98" s="10">
        <v>4.58</v>
      </c>
      <c r="H98" s="10">
        <v>3.36</v>
      </c>
      <c r="I98" s="10">
        <v>2.23</v>
      </c>
      <c r="J98" s="10">
        <f>TRUNC(G98 * (1 + 22.23 / 100), 2)</f>
        <v>5.59</v>
      </c>
      <c r="K98" s="10">
        <f>TRUNC(F98 * H98, 2)</f>
        <v>2530.5500000000002</v>
      </c>
      <c r="L98" s="10">
        <f>M98 - K98</f>
        <v>1679.5</v>
      </c>
      <c r="M98" s="10">
        <f>TRUNC(F98 * J98, 2)</f>
        <v>4210.05</v>
      </c>
      <c r="N98" s="11">
        <f t="shared" si="7"/>
        <v>6.3316360113221243E-4</v>
      </c>
    </row>
    <row r="99" spans="1:14" ht="24" customHeight="1" x14ac:dyDescent="0.2">
      <c r="A99" s="3" t="s">
        <v>285</v>
      </c>
      <c r="B99" s="3"/>
      <c r="C99" s="3"/>
      <c r="D99" s="3" t="s">
        <v>286</v>
      </c>
      <c r="E99" s="3"/>
      <c r="F99" s="4"/>
      <c r="G99" s="3"/>
      <c r="H99" s="3"/>
      <c r="I99" s="3"/>
      <c r="J99" s="3"/>
      <c r="K99" s="3"/>
      <c r="L99" s="3"/>
      <c r="M99" s="5">
        <v>186016</v>
      </c>
      <c r="N99" s="6">
        <f t="shared" si="7"/>
        <v>2.7975572838377129E-2</v>
      </c>
    </row>
    <row r="100" spans="1:14" ht="24" customHeight="1" x14ac:dyDescent="0.2">
      <c r="A100" s="3" t="s">
        <v>287</v>
      </c>
      <c r="B100" s="3"/>
      <c r="C100" s="3"/>
      <c r="D100" s="3" t="s">
        <v>288</v>
      </c>
      <c r="E100" s="3"/>
      <c r="F100" s="4"/>
      <c r="G100" s="3"/>
      <c r="H100" s="3"/>
      <c r="I100" s="3"/>
      <c r="J100" s="3"/>
      <c r="K100" s="3"/>
      <c r="L100" s="3"/>
      <c r="M100" s="5">
        <v>29737.19</v>
      </c>
      <c r="N100" s="6">
        <f t="shared" si="7"/>
        <v>4.4722761743810208E-3</v>
      </c>
    </row>
    <row r="101" spans="1:14" ht="51.95" customHeight="1" x14ac:dyDescent="0.2">
      <c r="A101" s="7" t="s">
        <v>289</v>
      </c>
      <c r="B101" s="9" t="s">
        <v>290</v>
      </c>
      <c r="C101" s="7" t="s">
        <v>27</v>
      </c>
      <c r="D101" s="7" t="s">
        <v>291</v>
      </c>
      <c r="E101" s="8" t="s">
        <v>70</v>
      </c>
      <c r="F101" s="9">
        <v>73</v>
      </c>
      <c r="G101" s="10">
        <v>24.8</v>
      </c>
      <c r="H101" s="10">
        <v>14.37</v>
      </c>
      <c r="I101" s="10">
        <v>15.94</v>
      </c>
      <c r="J101" s="10">
        <f t="shared" ref="J101:J110" si="12">TRUNC(G101 * (1 + 22.23 / 100), 2)</f>
        <v>30.31</v>
      </c>
      <c r="K101" s="10">
        <f t="shared" ref="K101:K110" si="13">TRUNC(F101 * H101, 2)</f>
        <v>1049.01</v>
      </c>
      <c r="L101" s="10">
        <f t="shared" ref="L101:L110" si="14">M101 - K101</f>
        <v>1163.6200000000001</v>
      </c>
      <c r="M101" s="10">
        <f t="shared" ref="M101:M110" si="15">TRUNC(F101 * J101, 2)</f>
        <v>2212.63</v>
      </c>
      <c r="N101" s="11">
        <f t="shared" si="7"/>
        <v>3.3276487898556249E-4</v>
      </c>
    </row>
    <row r="102" spans="1:14" ht="39" customHeight="1" x14ac:dyDescent="0.2">
      <c r="A102" s="7" t="s">
        <v>292</v>
      </c>
      <c r="B102" s="9" t="s">
        <v>293</v>
      </c>
      <c r="C102" s="7" t="s">
        <v>27</v>
      </c>
      <c r="D102" s="7" t="s">
        <v>294</v>
      </c>
      <c r="E102" s="8" t="s">
        <v>70</v>
      </c>
      <c r="F102" s="9">
        <v>11</v>
      </c>
      <c r="G102" s="10">
        <v>42.38</v>
      </c>
      <c r="H102" s="10">
        <v>25.02</v>
      </c>
      <c r="I102" s="10">
        <v>26.78</v>
      </c>
      <c r="J102" s="10">
        <f t="shared" si="12"/>
        <v>51.8</v>
      </c>
      <c r="K102" s="10">
        <f t="shared" si="13"/>
        <v>275.22000000000003</v>
      </c>
      <c r="L102" s="10">
        <f t="shared" si="14"/>
        <v>294.57999999999993</v>
      </c>
      <c r="M102" s="10">
        <f t="shared" si="15"/>
        <v>569.79999999999995</v>
      </c>
      <c r="N102" s="11">
        <f t="shared" si="7"/>
        <v>8.5694141381963303E-5</v>
      </c>
    </row>
    <row r="103" spans="1:14" ht="39" customHeight="1" x14ac:dyDescent="0.2">
      <c r="A103" s="7" t="s">
        <v>295</v>
      </c>
      <c r="B103" s="9" t="s">
        <v>296</v>
      </c>
      <c r="C103" s="7" t="s">
        <v>27</v>
      </c>
      <c r="D103" s="7" t="s">
        <v>297</v>
      </c>
      <c r="E103" s="8" t="s">
        <v>70</v>
      </c>
      <c r="F103" s="9">
        <v>56</v>
      </c>
      <c r="G103" s="10">
        <v>63.11</v>
      </c>
      <c r="H103" s="10">
        <v>35.659999999999997</v>
      </c>
      <c r="I103" s="10">
        <v>41.47</v>
      </c>
      <c r="J103" s="10">
        <f t="shared" si="12"/>
        <v>77.13</v>
      </c>
      <c r="K103" s="10">
        <f t="shared" si="13"/>
        <v>1996.96</v>
      </c>
      <c r="L103" s="10">
        <f t="shared" si="14"/>
        <v>2322.3199999999997</v>
      </c>
      <c r="M103" s="10">
        <f t="shared" si="15"/>
        <v>4319.28</v>
      </c>
      <c r="N103" s="11">
        <f t="shared" si="7"/>
        <v>6.4959106877551158E-4</v>
      </c>
    </row>
    <row r="104" spans="1:14" ht="51.95" customHeight="1" x14ac:dyDescent="0.2">
      <c r="A104" s="7" t="s">
        <v>298</v>
      </c>
      <c r="B104" s="9" t="s">
        <v>290</v>
      </c>
      <c r="C104" s="7" t="s">
        <v>27</v>
      </c>
      <c r="D104" s="7" t="s">
        <v>291</v>
      </c>
      <c r="E104" s="8" t="s">
        <v>70</v>
      </c>
      <c r="F104" s="9">
        <v>52</v>
      </c>
      <c r="G104" s="10">
        <v>24.8</v>
      </c>
      <c r="H104" s="10">
        <v>14.37</v>
      </c>
      <c r="I104" s="10">
        <v>15.94</v>
      </c>
      <c r="J104" s="10">
        <f t="shared" si="12"/>
        <v>30.31</v>
      </c>
      <c r="K104" s="10">
        <f t="shared" si="13"/>
        <v>747.24</v>
      </c>
      <c r="L104" s="10">
        <f t="shared" si="14"/>
        <v>828.87999999999988</v>
      </c>
      <c r="M104" s="10">
        <f t="shared" si="15"/>
        <v>1576.12</v>
      </c>
      <c r="N104" s="11">
        <f t="shared" si="7"/>
        <v>2.370379959897157E-4</v>
      </c>
    </row>
    <row r="105" spans="1:14" ht="39" customHeight="1" x14ac:dyDescent="0.2">
      <c r="A105" s="7" t="s">
        <v>299</v>
      </c>
      <c r="B105" s="9" t="s">
        <v>300</v>
      </c>
      <c r="C105" s="7" t="s">
        <v>32</v>
      </c>
      <c r="D105" s="7" t="s">
        <v>301</v>
      </c>
      <c r="E105" s="8" t="s">
        <v>70</v>
      </c>
      <c r="F105" s="9">
        <v>52</v>
      </c>
      <c r="G105" s="10">
        <v>22.59</v>
      </c>
      <c r="H105" s="10">
        <v>7.56</v>
      </c>
      <c r="I105" s="10">
        <v>20.05</v>
      </c>
      <c r="J105" s="10">
        <f t="shared" si="12"/>
        <v>27.61</v>
      </c>
      <c r="K105" s="10">
        <f t="shared" si="13"/>
        <v>393.12</v>
      </c>
      <c r="L105" s="10">
        <f t="shared" si="14"/>
        <v>1042.5999999999999</v>
      </c>
      <c r="M105" s="10">
        <f t="shared" si="15"/>
        <v>1435.72</v>
      </c>
      <c r="N105" s="11">
        <f t="shared" si="7"/>
        <v>2.1592276704968826E-4</v>
      </c>
    </row>
    <row r="106" spans="1:14" ht="234" customHeight="1" x14ac:dyDescent="0.2">
      <c r="A106" s="7" t="s">
        <v>302</v>
      </c>
      <c r="B106" s="9" t="s">
        <v>303</v>
      </c>
      <c r="C106" s="7" t="s">
        <v>27</v>
      </c>
      <c r="D106" s="7" t="s">
        <v>304</v>
      </c>
      <c r="E106" s="8" t="s">
        <v>70</v>
      </c>
      <c r="F106" s="9">
        <v>2</v>
      </c>
      <c r="G106" s="10">
        <v>1740.32</v>
      </c>
      <c r="H106" s="10">
        <v>183.63</v>
      </c>
      <c r="I106" s="10">
        <v>1943.56</v>
      </c>
      <c r="J106" s="10">
        <f t="shared" si="12"/>
        <v>2127.19</v>
      </c>
      <c r="K106" s="10">
        <f t="shared" si="13"/>
        <v>367.26</v>
      </c>
      <c r="L106" s="10">
        <f t="shared" si="14"/>
        <v>3887.12</v>
      </c>
      <c r="M106" s="10">
        <f t="shared" si="15"/>
        <v>4254.38</v>
      </c>
      <c r="N106" s="11">
        <f t="shared" si="7"/>
        <v>6.3983053915864707E-4</v>
      </c>
    </row>
    <row r="107" spans="1:14" ht="234" customHeight="1" x14ac:dyDescent="0.2">
      <c r="A107" s="7" t="s">
        <v>305</v>
      </c>
      <c r="B107" s="9" t="s">
        <v>306</v>
      </c>
      <c r="C107" s="7" t="s">
        <v>27</v>
      </c>
      <c r="D107" s="7" t="s">
        <v>307</v>
      </c>
      <c r="E107" s="8" t="s">
        <v>70</v>
      </c>
      <c r="F107" s="9">
        <v>3</v>
      </c>
      <c r="G107" s="10">
        <v>1863.6</v>
      </c>
      <c r="H107" s="10">
        <v>183.63</v>
      </c>
      <c r="I107" s="10">
        <v>2094.2399999999998</v>
      </c>
      <c r="J107" s="10">
        <f t="shared" si="12"/>
        <v>2277.87</v>
      </c>
      <c r="K107" s="10">
        <f t="shared" si="13"/>
        <v>550.89</v>
      </c>
      <c r="L107" s="10">
        <f t="shared" si="14"/>
        <v>6282.7199999999993</v>
      </c>
      <c r="M107" s="10">
        <f t="shared" si="15"/>
        <v>6833.61</v>
      </c>
      <c r="N107" s="11">
        <f t="shared" si="7"/>
        <v>1.02772962704317E-3</v>
      </c>
    </row>
    <row r="108" spans="1:14" ht="234" customHeight="1" x14ac:dyDescent="0.2">
      <c r="A108" s="7" t="s">
        <v>308</v>
      </c>
      <c r="B108" s="9" t="s">
        <v>309</v>
      </c>
      <c r="C108" s="7" t="s">
        <v>27</v>
      </c>
      <c r="D108" s="7" t="s">
        <v>310</v>
      </c>
      <c r="E108" s="8" t="s">
        <v>70</v>
      </c>
      <c r="F108" s="9">
        <v>2</v>
      </c>
      <c r="G108" s="10">
        <v>2129.52</v>
      </c>
      <c r="H108" s="10">
        <v>183.63</v>
      </c>
      <c r="I108" s="10">
        <v>2419.2800000000002</v>
      </c>
      <c r="J108" s="10">
        <f t="shared" si="12"/>
        <v>2602.91</v>
      </c>
      <c r="K108" s="10">
        <f t="shared" si="13"/>
        <v>367.26</v>
      </c>
      <c r="L108" s="10">
        <f t="shared" si="14"/>
        <v>4838.5599999999995</v>
      </c>
      <c r="M108" s="10">
        <f t="shared" si="15"/>
        <v>5205.82</v>
      </c>
      <c r="N108" s="11">
        <f t="shared" si="7"/>
        <v>7.8292080570209238E-4</v>
      </c>
    </row>
    <row r="109" spans="1:14" ht="51.95" customHeight="1" x14ac:dyDescent="0.2">
      <c r="A109" s="7" t="s">
        <v>311</v>
      </c>
      <c r="B109" s="9" t="s">
        <v>312</v>
      </c>
      <c r="C109" s="7" t="s">
        <v>27</v>
      </c>
      <c r="D109" s="7" t="s">
        <v>313</v>
      </c>
      <c r="E109" s="8" t="s">
        <v>70</v>
      </c>
      <c r="F109" s="9">
        <v>9</v>
      </c>
      <c r="G109" s="10">
        <v>67.81</v>
      </c>
      <c r="H109" s="10">
        <v>38.840000000000003</v>
      </c>
      <c r="I109" s="10">
        <v>44.04</v>
      </c>
      <c r="J109" s="10">
        <f t="shared" si="12"/>
        <v>82.88</v>
      </c>
      <c r="K109" s="10">
        <f t="shared" si="13"/>
        <v>349.56</v>
      </c>
      <c r="L109" s="10">
        <f t="shared" si="14"/>
        <v>396.35999999999996</v>
      </c>
      <c r="M109" s="10">
        <f t="shared" si="15"/>
        <v>745.92</v>
      </c>
      <c r="N109" s="11">
        <f t="shared" si="7"/>
        <v>1.1218142144547924E-4</v>
      </c>
    </row>
    <row r="110" spans="1:14" ht="39" customHeight="1" x14ac:dyDescent="0.2">
      <c r="A110" s="7" t="s">
        <v>314</v>
      </c>
      <c r="B110" s="9" t="s">
        <v>315</v>
      </c>
      <c r="C110" s="7" t="s">
        <v>27</v>
      </c>
      <c r="D110" s="7" t="s">
        <v>316</v>
      </c>
      <c r="E110" s="8" t="s">
        <v>70</v>
      </c>
      <c r="F110" s="9">
        <v>7</v>
      </c>
      <c r="G110" s="10">
        <v>302</v>
      </c>
      <c r="H110" s="10">
        <v>9.16</v>
      </c>
      <c r="I110" s="10">
        <v>359.97</v>
      </c>
      <c r="J110" s="10">
        <f t="shared" si="12"/>
        <v>369.13</v>
      </c>
      <c r="K110" s="10">
        <f t="shared" si="13"/>
        <v>64.12</v>
      </c>
      <c r="L110" s="10">
        <f t="shared" si="14"/>
        <v>2519.79</v>
      </c>
      <c r="M110" s="10">
        <f t="shared" si="15"/>
        <v>2583.91</v>
      </c>
      <c r="N110" s="11">
        <f t="shared" si="7"/>
        <v>3.8860292884919064E-4</v>
      </c>
    </row>
    <row r="111" spans="1:14" ht="24" customHeight="1" x14ac:dyDescent="0.2">
      <c r="A111" s="3" t="s">
        <v>317</v>
      </c>
      <c r="B111" s="3"/>
      <c r="C111" s="3"/>
      <c r="D111" s="3" t="s">
        <v>318</v>
      </c>
      <c r="E111" s="3"/>
      <c r="F111" s="4"/>
      <c r="G111" s="3"/>
      <c r="H111" s="3"/>
      <c r="I111" s="3"/>
      <c r="J111" s="3"/>
      <c r="K111" s="3"/>
      <c r="L111" s="3"/>
      <c r="M111" s="5">
        <v>104900.77</v>
      </c>
      <c r="N111" s="6">
        <f t="shared" si="7"/>
        <v>1.5776380160506871E-2</v>
      </c>
    </row>
    <row r="112" spans="1:14" ht="26.1" customHeight="1" x14ac:dyDescent="0.2">
      <c r="A112" s="7" t="s">
        <v>319</v>
      </c>
      <c r="B112" s="9" t="s">
        <v>320</v>
      </c>
      <c r="C112" s="7" t="s">
        <v>27</v>
      </c>
      <c r="D112" s="7" t="s">
        <v>321</v>
      </c>
      <c r="E112" s="8" t="s">
        <v>70</v>
      </c>
      <c r="F112" s="9">
        <v>1</v>
      </c>
      <c r="G112" s="10">
        <v>63.25</v>
      </c>
      <c r="H112" s="10">
        <v>21.62</v>
      </c>
      <c r="I112" s="10">
        <v>55.69</v>
      </c>
      <c r="J112" s="10">
        <f t="shared" ref="J112:J120" si="16">TRUNC(G112 * (1 + 22.23 / 100), 2)</f>
        <v>77.31</v>
      </c>
      <c r="K112" s="10">
        <f t="shared" ref="K112:K120" si="17">TRUNC(F112 * H112, 2)</f>
        <v>21.62</v>
      </c>
      <c r="L112" s="10">
        <f t="shared" ref="L112:L120" si="18">M112 - K112</f>
        <v>55.69</v>
      </c>
      <c r="M112" s="10">
        <f t="shared" ref="M112:M120" si="19">TRUNC(F112 * J112, 2)</f>
        <v>77.31</v>
      </c>
      <c r="N112" s="11">
        <f t="shared" si="7"/>
        <v>1.162691132018179E-5</v>
      </c>
    </row>
    <row r="113" spans="1:14" ht="26.1" customHeight="1" x14ac:dyDescent="0.2">
      <c r="A113" s="7" t="s">
        <v>322</v>
      </c>
      <c r="B113" s="9" t="s">
        <v>323</v>
      </c>
      <c r="C113" s="7" t="s">
        <v>27</v>
      </c>
      <c r="D113" s="7" t="s">
        <v>324</v>
      </c>
      <c r="E113" s="8" t="s">
        <v>70</v>
      </c>
      <c r="F113" s="9">
        <v>172</v>
      </c>
      <c r="G113" s="10">
        <v>187.13</v>
      </c>
      <c r="H113" s="10">
        <v>7.88</v>
      </c>
      <c r="I113" s="10">
        <v>220.84</v>
      </c>
      <c r="J113" s="10">
        <f t="shared" si="16"/>
        <v>228.72</v>
      </c>
      <c r="K113" s="10">
        <f t="shared" si="17"/>
        <v>1355.36</v>
      </c>
      <c r="L113" s="10">
        <f t="shared" si="18"/>
        <v>37984.479999999996</v>
      </c>
      <c r="M113" s="10">
        <f t="shared" si="19"/>
        <v>39339.839999999997</v>
      </c>
      <c r="N113" s="11">
        <f t="shared" si="7"/>
        <v>5.9164510545872502E-3</v>
      </c>
    </row>
    <row r="114" spans="1:14" ht="26.1" customHeight="1" x14ac:dyDescent="0.2">
      <c r="A114" s="7" t="s">
        <v>325</v>
      </c>
      <c r="B114" s="9" t="s">
        <v>326</v>
      </c>
      <c r="C114" s="7" t="s">
        <v>27</v>
      </c>
      <c r="D114" s="7" t="s">
        <v>327</v>
      </c>
      <c r="E114" s="8" t="s">
        <v>70</v>
      </c>
      <c r="F114" s="9">
        <v>12</v>
      </c>
      <c r="G114" s="10">
        <v>268.45</v>
      </c>
      <c r="H114" s="10">
        <v>7.88</v>
      </c>
      <c r="I114" s="10">
        <v>320.24</v>
      </c>
      <c r="J114" s="10">
        <f t="shared" si="16"/>
        <v>328.12</v>
      </c>
      <c r="K114" s="10">
        <f t="shared" si="17"/>
        <v>94.56</v>
      </c>
      <c r="L114" s="10">
        <f t="shared" si="18"/>
        <v>3842.88</v>
      </c>
      <c r="M114" s="10">
        <f t="shared" si="19"/>
        <v>3937.44</v>
      </c>
      <c r="N114" s="11">
        <f t="shared" si="7"/>
        <v>5.921648649403258E-4</v>
      </c>
    </row>
    <row r="115" spans="1:14" ht="26.1" customHeight="1" x14ac:dyDescent="0.2">
      <c r="A115" s="7" t="s">
        <v>328</v>
      </c>
      <c r="B115" s="9" t="s">
        <v>329</v>
      </c>
      <c r="C115" s="7" t="s">
        <v>27</v>
      </c>
      <c r="D115" s="7" t="s">
        <v>330</v>
      </c>
      <c r="E115" s="8" t="s">
        <v>70</v>
      </c>
      <c r="F115" s="9">
        <v>9</v>
      </c>
      <c r="G115" s="10">
        <v>43.52</v>
      </c>
      <c r="H115" s="10">
        <v>7.88</v>
      </c>
      <c r="I115" s="10">
        <v>45.31</v>
      </c>
      <c r="J115" s="10">
        <f t="shared" si="16"/>
        <v>53.19</v>
      </c>
      <c r="K115" s="10">
        <f t="shared" si="17"/>
        <v>70.92</v>
      </c>
      <c r="L115" s="10">
        <f t="shared" si="18"/>
        <v>407.78999999999996</v>
      </c>
      <c r="M115" s="10">
        <f t="shared" si="19"/>
        <v>478.71</v>
      </c>
      <c r="N115" s="11">
        <f t="shared" si="7"/>
        <v>7.1994809443593643E-5</v>
      </c>
    </row>
    <row r="116" spans="1:14" ht="65.099999999999994" customHeight="1" x14ac:dyDescent="0.2">
      <c r="A116" s="7" t="s">
        <v>331</v>
      </c>
      <c r="B116" s="9" t="s">
        <v>332</v>
      </c>
      <c r="C116" s="7" t="s">
        <v>27</v>
      </c>
      <c r="D116" s="7" t="s">
        <v>333</v>
      </c>
      <c r="E116" s="8" t="s">
        <v>70</v>
      </c>
      <c r="F116" s="9">
        <v>5</v>
      </c>
      <c r="G116" s="10">
        <v>925.85</v>
      </c>
      <c r="H116" s="10">
        <v>120.48</v>
      </c>
      <c r="I116" s="10">
        <v>1011.18</v>
      </c>
      <c r="J116" s="10">
        <f t="shared" si="16"/>
        <v>1131.6600000000001</v>
      </c>
      <c r="K116" s="10">
        <f t="shared" si="17"/>
        <v>602.4</v>
      </c>
      <c r="L116" s="10">
        <f t="shared" si="18"/>
        <v>5055.9000000000005</v>
      </c>
      <c r="M116" s="10">
        <f t="shared" si="19"/>
        <v>5658.3</v>
      </c>
      <c r="N116" s="11">
        <f t="shared" si="7"/>
        <v>8.5097079708944018E-4</v>
      </c>
    </row>
    <row r="117" spans="1:14" ht="65.099999999999994" customHeight="1" x14ac:dyDescent="0.2">
      <c r="A117" s="7" t="s">
        <v>334</v>
      </c>
      <c r="B117" s="9" t="s">
        <v>335</v>
      </c>
      <c r="C117" s="7" t="s">
        <v>27</v>
      </c>
      <c r="D117" s="7" t="s">
        <v>336</v>
      </c>
      <c r="E117" s="8" t="s">
        <v>70</v>
      </c>
      <c r="F117" s="9">
        <v>35</v>
      </c>
      <c r="G117" s="10">
        <v>1173.3</v>
      </c>
      <c r="H117" s="10">
        <v>127.41</v>
      </c>
      <c r="I117" s="10">
        <v>1306.71</v>
      </c>
      <c r="J117" s="10">
        <f t="shared" si="16"/>
        <v>1434.12</v>
      </c>
      <c r="K117" s="10">
        <f t="shared" si="17"/>
        <v>4459.3500000000004</v>
      </c>
      <c r="L117" s="10">
        <f t="shared" si="18"/>
        <v>45734.85</v>
      </c>
      <c r="M117" s="10">
        <f t="shared" si="19"/>
        <v>50194.2</v>
      </c>
      <c r="N117" s="11">
        <f t="shared" si="7"/>
        <v>7.5488748181020407E-3</v>
      </c>
    </row>
    <row r="118" spans="1:14" ht="26.1" customHeight="1" x14ac:dyDescent="0.2">
      <c r="A118" s="7" t="s">
        <v>337</v>
      </c>
      <c r="B118" s="9" t="s">
        <v>338</v>
      </c>
      <c r="C118" s="7" t="s">
        <v>27</v>
      </c>
      <c r="D118" s="7" t="s">
        <v>339</v>
      </c>
      <c r="E118" s="8" t="s">
        <v>70</v>
      </c>
      <c r="F118" s="9">
        <v>5</v>
      </c>
      <c r="G118" s="10">
        <v>250.93</v>
      </c>
      <c r="H118" s="10">
        <v>7.88</v>
      </c>
      <c r="I118" s="10">
        <v>298.83</v>
      </c>
      <c r="J118" s="10">
        <f t="shared" si="16"/>
        <v>306.70999999999998</v>
      </c>
      <c r="K118" s="10">
        <f t="shared" si="17"/>
        <v>39.4</v>
      </c>
      <c r="L118" s="10">
        <f t="shared" si="18"/>
        <v>1494.1499999999999</v>
      </c>
      <c r="M118" s="10">
        <f t="shared" si="19"/>
        <v>1533.55</v>
      </c>
      <c r="N118" s="11">
        <f t="shared" si="7"/>
        <v>2.3063575029187404E-4</v>
      </c>
    </row>
    <row r="119" spans="1:14" ht="39" customHeight="1" x14ac:dyDescent="0.2">
      <c r="A119" s="7" t="s">
        <v>340</v>
      </c>
      <c r="B119" s="9" t="s">
        <v>341</v>
      </c>
      <c r="C119" s="7" t="s">
        <v>32</v>
      </c>
      <c r="D119" s="7" t="s">
        <v>342</v>
      </c>
      <c r="E119" s="8" t="s">
        <v>70</v>
      </c>
      <c r="F119" s="9">
        <v>8</v>
      </c>
      <c r="G119" s="10">
        <v>132.93</v>
      </c>
      <c r="H119" s="10">
        <v>25.21</v>
      </c>
      <c r="I119" s="10">
        <v>137.27000000000001</v>
      </c>
      <c r="J119" s="10">
        <f t="shared" si="16"/>
        <v>162.47999999999999</v>
      </c>
      <c r="K119" s="10">
        <f t="shared" si="17"/>
        <v>201.68</v>
      </c>
      <c r="L119" s="10">
        <f t="shared" si="18"/>
        <v>1098.1599999999999</v>
      </c>
      <c r="M119" s="10">
        <f t="shared" si="19"/>
        <v>1299.8399999999999</v>
      </c>
      <c r="N119" s="11">
        <f t="shared" si="7"/>
        <v>1.9548731613536536E-4</v>
      </c>
    </row>
    <row r="120" spans="1:14" ht="39" customHeight="1" x14ac:dyDescent="0.2">
      <c r="A120" s="7" t="s">
        <v>343</v>
      </c>
      <c r="B120" s="9" t="s">
        <v>344</v>
      </c>
      <c r="C120" s="7" t="s">
        <v>27</v>
      </c>
      <c r="D120" s="7" t="s">
        <v>345</v>
      </c>
      <c r="E120" s="8" t="s">
        <v>70</v>
      </c>
      <c r="F120" s="9">
        <v>9</v>
      </c>
      <c r="G120" s="10">
        <v>216.5</v>
      </c>
      <c r="H120" s="10">
        <v>58.87</v>
      </c>
      <c r="I120" s="10">
        <v>205.75</v>
      </c>
      <c r="J120" s="10">
        <f t="shared" si="16"/>
        <v>264.62</v>
      </c>
      <c r="K120" s="10">
        <f t="shared" si="17"/>
        <v>529.83000000000004</v>
      </c>
      <c r="L120" s="10">
        <f t="shared" si="18"/>
        <v>1851.75</v>
      </c>
      <c r="M120" s="10">
        <f t="shared" si="19"/>
        <v>2381.58</v>
      </c>
      <c r="N120" s="11">
        <f t="shared" si="7"/>
        <v>3.5817383859679919E-4</v>
      </c>
    </row>
    <row r="121" spans="1:14" ht="24" customHeight="1" x14ac:dyDescent="0.2">
      <c r="A121" s="3" t="s">
        <v>346</v>
      </c>
      <c r="B121" s="3"/>
      <c r="C121" s="3"/>
      <c r="D121" s="3" t="s">
        <v>347</v>
      </c>
      <c r="E121" s="3"/>
      <c r="F121" s="4"/>
      <c r="G121" s="3"/>
      <c r="H121" s="3"/>
      <c r="I121" s="3"/>
      <c r="J121" s="3"/>
      <c r="K121" s="3"/>
      <c r="L121" s="3"/>
      <c r="M121" s="5">
        <v>5546.4</v>
      </c>
      <c r="N121" s="6">
        <f t="shared" si="7"/>
        <v>8.3414177915219604E-4</v>
      </c>
    </row>
    <row r="122" spans="1:14" ht="26.1" customHeight="1" x14ac:dyDescent="0.2">
      <c r="A122" s="7" t="s">
        <v>348</v>
      </c>
      <c r="B122" s="9" t="s">
        <v>349</v>
      </c>
      <c r="C122" s="7" t="s">
        <v>32</v>
      </c>
      <c r="D122" s="7" t="s">
        <v>350</v>
      </c>
      <c r="E122" s="8" t="s">
        <v>70</v>
      </c>
      <c r="F122" s="9">
        <v>55</v>
      </c>
      <c r="G122" s="10">
        <v>53.39</v>
      </c>
      <c r="H122" s="10">
        <v>12.61</v>
      </c>
      <c r="I122" s="10">
        <v>52.64</v>
      </c>
      <c r="J122" s="10">
        <f>TRUNC(G122 * (1 + 22.23 / 100), 2)</f>
        <v>65.25</v>
      </c>
      <c r="K122" s="10">
        <f>TRUNC(F122 * H122, 2)</f>
        <v>693.55</v>
      </c>
      <c r="L122" s="10">
        <f>M122 - K122</f>
        <v>2895.2</v>
      </c>
      <c r="M122" s="10">
        <f>TRUNC(F122 * J122, 2)</f>
        <v>3588.75</v>
      </c>
      <c r="N122" s="11">
        <f t="shared" si="7"/>
        <v>5.3972420127153535E-4</v>
      </c>
    </row>
    <row r="123" spans="1:14" ht="26.1" customHeight="1" x14ac:dyDescent="0.2">
      <c r="A123" s="7" t="s">
        <v>351</v>
      </c>
      <c r="B123" s="9" t="s">
        <v>352</v>
      </c>
      <c r="C123" s="7" t="s">
        <v>27</v>
      </c>
      <c r="D123" s="7" t="s">
        <v>353</v>
      </c>
      <c r="E123" s="8" t="s">
        <v>70</v>
      </c>
      <c r="F123" s="9">
        <v>15</v>
      </c>
      <c r="G123" s="10">
        <v>106.78</v>
      </c>
      <c r="H123" s="10">
        <v>25.22</v>
      </c>
      <c r="I123" s="10">
        <v>105.29</v>
      </c>
      <c r="J123" s="10">
        <f>TRUNC(G123 * (1 + 22.23 / 100), 2)</f>
        <v>130.51</v>
      </c>
      <c r="K123" s="10">
        <f>TRUNC(F123 * H123, 2)</f>
        <v>378.3</v>
      </c>
      <c r="L123" s="10">
        <f>M123 - K123</f>
        <v>1579.3500000000001</v>
      </c>
      <c r="M123" s="10">
        <f>TRUNC(F123 * J123, 2)</f>
        <v>1957.65</v>
      </c>
      <c r="N123" s="11">
        <f t="shared" si="7"/>
        <v>2.9441757788066075E-4</v>
      </c>
    </row>
    <row r="124" spans="1:14" ht="24" customHeight="1" x14ac:dyDescent="0.2">
      <c r="A124" s="3" t="s">
        <v>354</v>
      </c>
      <c r="B124" s="3"/>
      <c r="C124" s="3"/>
      <c r="D124" s="3" t="s">
        <v>355</v>
      </c>
      <c r="E124" s="3"/>
      <c r="F124" s="4"/>
      <c r="G124" s="3"/>
      <c r="H124" s="3"/>
      <c r="I124" s="3"/>
      <c r="J124" s="3"/>
      <c r="K124" s="3"/>
      <c r="L124" s="3"/>
      <c r="M124" s="5">
        <v>45831.64</v>
      </c>
      <c r="N124" s="6">
        <f t="shared" si="7"/>
        <v>6.8927747243370391E-3</v>
      </c>
    </row>
    <row r="125" spans="1:14" ht="90.95" customHeight="1" x14ac:dyDescent="0.2">
      <c r="A125" s="7" t="s">
        <v>356</v>
      </c>
      <c r="B125" s="9" t="s">
        <v>357</v>
      </c>
      <c r="C125" s="7" t="s">
        <v>27</v>
      </c>
      <c r="D125" s="7" t="s">
        <v>358</v>
      </c>
      <c r="E125" s="8" t="s">
        <v>70</v>
      </c>
      <c r="F125" s="9">
        <v>38</v>
      </c>
      <c r="G125" s="10">
        <v>630.62</v>
      </c>
      <c r="H125" s="10">
        <v>117.44</v>
      </c>
      <c r="I125" s="10">
        <v>653.36</v>
      </c>
      <c r="J125" s="10">
        <f>TRUNC(G125 * (1 + 22.23 / 100), 2)</f>
        <v>770.8</v>
      </c>
      <c r="K125" s="10">
        <f>TRUNC(F125 * H125, 2)</f>
        <v>4462.72</v>
      </c>
      <c r="L125" s="10">
        <f>M125 - K125</f>
        <v>24827.68</v>
      </c>
      <c r="M125" s="10">
        <f>TRUNC(F125 * J125, 2)</f>
        <v>29290.400000000001</v>
      </c>
      <c r="N125" s="11">
        <f t="shared" si="7"/>
        <v>4.4050819212605443E-3</v>
      </c>
    </row>
    <row r="126" spans="1:14" ht="90.95" customHeight="1" x14ac:dyDescent="0.2">
      <c r="A126" s="7" t="s">
        <v>359</v>
      </c>
      <c r="B126" s="9" t="s">
        <v>360</v>
      </c>
      <c r="C126" s="7" t="s">
        <v>27</v>
      </c>
      <c r="D126" s="7" t="s">
        <v>361</v>
      </c>
      <c r="E126" s="8" t="s">
        <v>70</v>
      </c>
      <c r="F126" s="9">
        <v>1</v>
      </c>
      <c r="G126" s="10">
        <v>9850.65</v>
      </c>
      <c r="H126" s="10">
        <v>94.37</v>
      </c>
      <c r="I126" s="10">
        <v>10829.01</v>
      </c>
      <c r="J126" s="10" t="str">
        <f>TRUNC(G126 * (1 + 10.89 / 100), 2) &amp;CHAR(10)&amp; "(10.89%)"</f>
        <v>10923,38
(10.89%)</v>
      </c>
      <c r="K126" s="10">
        <f>TRUNC(F126 * H126, 2)</f>
        <v>94.37</v>
      </c>
      <c r="L126" s="10">
        <f>M126 - K126</f>
        <v>10829.009999999998</v>
      </c>
      <c r="M126" s="10">
        <f>TRUNC((F126 * 1 ) * TRUNC(G126 * (1 + 10.89 / 100), 2), 2)</f>
        <v>10923.38</v>
      </c>
      <c r="N126" s="11">
        <f t="shared" si="7"/>
        <v>1.6428039138099515E-3</v>
      </c>
    </row>
    <row r="127" spans="1:14" ht="90.95" customHeight="1" x14ac:dyDescent="0.2">
      <c r="A127" s="7" t="s">
        <v>362</v>
      </c>
      <c r="B127" s="9" t="s">
        <v>363</v>
      </c>
      <c r="C127" s="7" t="s">
        <v>27</v>
      </c>
      <c r="D127" s="7" t="s">
        <v>364</v>
      </c>
      <c r="E127" s="8" t="s">
        <v>70</v>
      </c>
      <c r="F127" s="9">
        <v>6</v>
      </c>
      <c r="G127" s="10">
        <v>766.03</v>
      </c>
      <c r="H127" s="10">
        <v>117.44</v>
      </c>
      <c r="I127" s="10">
        <v>818.87</v>
      </c>
      <c r="J127" s="10">
        <f>TRUNC(G127 * (1 + 22.23 / 100), 2)</f>
        <v>936.31</v>
      </c>
      <c r="K127" s="10">
        <f>TRUNC(F127 * H127, 2)</f>
        <v>704.64</v>
      </c>
      <c r="L127" s="10">
        <f>M127 - K127</f>
        <v>4913.2199999999993</v>
      </c>
      <c r="M127" s="10">
        <f>TRUNC(F127 * J127, 2)</f>
        <v>5617.86</v>
      </c>
      <c r="N127" s="11">
        <f t="shared" si="7"/>
        <v>8.4488888926654334E-4</v>
      </c>
    </row>
    <row r="128" spans="1:14" ht="24" customHeight="1" x14ac:dyDescent="0.2">
      <c r="A128" s="3" t="s">
        <v>365</v>
      </c>
      <c r="B128" s="3"/>
      <c r="C128" s="3"/>
      <c r="D128" s="3" t="s">
        <v>366</v>
      </c>
      <c r="E128" s="3"/>
      <c r="F128" s="4"/>
      <c r="G128" s="3"/>
      <c r="H128" s="3"/>
      <c r="I128" s="3"/>
      <c r="J128" s="3"/>
      <c r="K128" s="3"/>
      <c r="L128" s="3"/>
      <c r="M128" s="5">
        <v>266745.07</v>
      </c>
      <c r="N128" s="6">
        <f t="shared" si="7"/>
        <v>4.0116689613060197E-2</v>
      </c>
    </row>
    <row r="129" spans="1:14" ht="39" customHeight="1" x14ac:dyDescent="0.2">
      <c r="A129" s="12" t="s">
        <v>367</v>
      </c>
      <c r="B129" s="14" t="s">
        <v>368</v>
      </c>
      <c r="C129" s="12" t="s">
        <v>27</v>
      </c>
      <c r="D129" s="12" t="s">
        <v>369</v>
      </c>
      <c r="E129" s="13" t="s">
        <v>70</v>
      </c>
      <c r="F129" s="14">
        <v>16</v>
      </c>
      <c r="G129" s="15">
        <v>8445.82</v>
      </c>
      <c r="H129" s="15">
        <v>0</v>
      </c>
      <c r="I129" s="15">
        <v>9365.56</v>
      </c>
      <c r="J129" s="15" t="str">
        <f t="shared" ref="J129:J135" si="20">TRUNC(G129 * (1 + 10.89 / 100), 2) &amp;CHAR(10)&amp; "(10.89%)"</f>
        <v>9365,56
(10.89%)</v>
      </c>
      <c r="K129" s="15">
        <f t="shared" ref="K129:K135" si="21">TRUNC(F129 * H129, 2)</f>
        <v>0</v>
      </c>
      <c r="L129" s="15">
        <f t="shared" ref="L129:L135" si="22">M129 - K129</f>
        <v>149848.95999999999</v>
      </c>
      <c r="M129" s="15">
        <f t="shared" ref="M129:M135" si="23">TRUNC((F129 * 1 ) * TRUNC(G129 * (1 + 10.89 / 100), 2), 2)</f>
        <v>149848.95999999999</v>
      </c>
      <c r="N129" s="16">
        <f t="shared" si="7"/>
        <v>2.2536289863426054E-2</v>
      </c>
    </row>
    <row r="130" spans="1:14" ht="39" customHeight="1" x14ac:dyDescent="0.2">
      <c r="A130" s="12" t="s">
        <v>370</v>
      </c>
      <c r="B130" s="14" t="s">
        <v>371</v>
      </c>
      <c r="C130" s="12" t="s">
        <v>27</v>
      </c>
      <c r="D130" s="12" t="s">
        <v>372</v>
      </c>
      <c r="E130" s="13" t="s">
        <v>70</v>
      </c>
      <c r="F130" s="14">
        <v>2</v>
      </c>
      <c r="G130" s="15">
        <v>10173.02</v>
      </c>
      <c r="H130" s="15">
        <v>0</v>
      </c>
      <c r="I130" s="15">
        <v>11280.86</v>
      </c>
      <c r="J130" s="15" t="str">
        <f t="shared" si="20"/>
        <v>11280,86
(10.89%)</v>
      </c>
      <c r="K130" s="15">
        <f t="shared" si="21"/>
        <v>0</v>
      </c>
      <c r="L130" s="15">
        <f t="shared" si="22"/>
        <v>22561.72</v>
      </c>
      <c r="M130" s="15">
        <f t="shared" si="23"/>
        <v>22561.72</v>
      </c>
      <c r="N130" s="16">
        <f t="shared" si="7"/>
        <v>3.3931330703760431E-3</v>
      </c>
    </row>
    <row r="131" spans="1:14" ht="39" customHeight="1" x14ac:dyDescent="0.2">
      <c r="A131" s="12" t="s">
        <v>373</v>
      </c>
      <c r="B131" s="14" t="s">
        <v>374</v>
      </c>
      <c r="C131" s="12" t="s">
        <v>27</v>
      </c>
      <c r="D131" s="12" t="s">
        <v>375</v>
      </c>
      <c r="E131" s="13" t="s">
        <v>70</v>
      </c>
      <c r="F131" s="14">
        <v>1</v>
      </c>
      <c r="G131" s="15">
        <v>10254.89</v>
      </c>
      <c r="H131" s="15">
        <v>0</v>
      </c>
      <c r="I131" s="15">
        <v>11371.64</v>
      </c>
      <c r="J131" s="15" t="str">
        <f t="shared" si="20"/>
        <v>11371,64
(10.89%)</v>
      </c>
      <c r="K131" s="15">
        <f t="shared" si="21"/>
        <v>0</v>
      </c>
      <c r="L131" s="15">
        <f t="shared" si="22"/>
        <v>11371.64</v>
      </c>
      <c r="M131" s="15">
        <f t="shared" si="23"/>
        <v>11371.64</v>
      </c>
      <c r="N131" s="16">
        <f t="shared" si="7"/>
        <v>1.7102192451821504E-3</v>
      </c>
    </row>
    <row r="132" spans="1:14" ht="39" customHeight="1" x14ac:dyDescent="0.2">
      <c r="A132" s="12" t="s">
        <v>376</v>
      </c>
      <c r="B132" s="14" t="s">
        <v>377</v>
      </c>
      <c r="C132" s="12" t="s">
        <v>27</v>
      </c>
      <c r="D132" s="12" t="s">
        <v>378</v>
      </c>
      <c r="E132" s="13" t="s">
        <v>70</v>
      </c>
      <c r="F132" s="14">
        <v>3</v>
      </c>
      <c r="G132" s="15">
        <v>7947.4</v>
      </c>
      <c r="H132" s="15">
        <v>0</v>
      </c>
      <c r="I132" s="15">
        <v>8812.8700000000008</v>
      </c>
      <c r="J132" s="15" t="str">
        <f t="shared" si="20"/>
        <v>8812,87
(10.89%)</v>
      </c>
      <c r="K132" s="15">
        <f t="shared" si="21"/>
        <v>0</v>
      </c>
      <c r="L132" s="15">
        <f t="shared" si="22"/>
        <v>26438.61</v>
      </c>
      <c r="M132" s="15">
        <f t="shared" si="23"/>
        <v>26438.61</v>
      </c>
      <c r="N132" s="16">
        <f t="shared" si="7"/>
        <v>3.9761916168525608E-3</v>
      </c>
    </row>
    <row r="133" spans="1:14" ht="39" customHeight="1" x14ac:dyDescent="0.2">
      <c r="A133" s="12" t="s">
        <v>379</v>
      </c>
      <c r="B133" s="14" t="s">
        <v>380</v>
      </c>
      <c r="C133" s="12" t="s">
        <v>27</v>
      </c>
      <c r="D133" s="12" t="s">
        <v>381</v>
      </c>
      <c r="E133" s="13" t="s">
        <v>70</v>
      </c>
      <c r="F133" s="14">
        <v>1</v>
      </c>
      <c r="G133" s="15">
        <v>15867.84</v>
      </c>
      <c r="H133" s="15">
        <v>0</v>
      </c>
      <c r="I133" s="15">
        <v>17595.84</v>
      </c>
      <c r="J133" s="15" t="str">
        <f t="shared" si="20"/>
        <v>17595,84
(10.89%)</v>
      </c>
      <c r="K133" s="15">
        <f t="shared" si="21"/>
        <v>0</v>
      </c>
      <c r="L133" s="15">
        <f t="shared" si="22"/>
        <v>17595.84</v>
      </c>
      <c r="M133" s="15">
        <f t="shared" si="23"/>
        <v>17595.84</v>
      </c>
      <c r="N133" s="16">
        <f t="shared" si="7"/>
        <v>2.6462976495163311E-3</v>
      </c>
    </row>
    <row r="134" spans="1:14" ht="26.1" customHeight="1" x14ac:dyDescent="0.2">
      <c r="A134" s="12" t="s">
        <v>382</v>
      </c>
      <c r="B134" s="14" t="s">
        <v>383</v>
      </c>
      <c r="C134" s="12" t="s">
        <v>27</v>
      </c>
      <c r="D134" s="12" t="s">
        <v>384</v>
      </c>
      <c r="E134" s="13" t="s">
        <v>70</v>
      </c>
      <c r="F134" s="14">
        <v>2</v>
      </c>
      <c r="G134" s="15">
        <v>10466.75</v>
      </c>
      <c r="H134" s="15">
        <v>0</v>
      </c>
      <c r="I134" s="15">
        <v>11606.57</v>
      </c>
      <c r="J134" s="15" t="str">
        <f t="shared" si="20"/>
        <v>11606,57
(10.89%)</v>
      </c>
      <c r="K134" s="15">
        <f t="shared" si="21"/>
        <v>0</v>
      </c>
      <c r="L134" s="15">
        <f t="shared" si="22"/>
        <v>23213.14</v>
      </c>
      <c r="M134" s="15">
        <f t="shared" si="23"/>
        <v>23213.14</v>
      </c>
      <c r="N134" s="16">
        <f t="shared" ref="N134:N197" si="24">M134 / 6649229.35</f>
        <v>3.4911023184965037E-3</v>
      </c>
    </row>
    <row r="135" spans="1:14" ht="26.1" customHeight="1" x14ac:dyDescent="0.2">
      <c r="A135" s="12" t="s">
        <v>385</v>
      </c>
      <c r="B135" s="14" t="s">
        <v>386</v>
      </c>
      <c r="C135" s="12" t="s">
        <v>27</v>
      </c>
      <c r="D135" s="12" t="s">
        <v>387</v>
      </c>
      <c r="E135" s="13" t="s">
        <v>70</v>
      </c>
      <c r="F135" s="14">
        <v>1</v>
      </c>
      <c r="G135" s="15">
        <v>14171.85</v>
      </c>
      <c r="H135" s="15">
        <v>0</v>
      </c>
      <c r="I135" s="15">
        <v>15715.16</v>
      </c>
      <c r="J135" s="15" t="str">
        <f t="shared" si="20"/>
        <v>15715,16
(10.89%)</v>
      </c>
      <c r="K135" s="15">
        <f t="shared" si="21"/>
        <v>0</v>
      </c>
      <c r="L135" s="15">
        <f t="shared" si="22"/>
        <v>15715.16</v>
      </c>
      <c r="M135" s="15">
        <f t="shared" si="23"/>
        <v>15715.16</v>
      </c>
      <c r="N135" s="16">
        <f t="shared" si="24"/>
        <v>2.3634558492105556E-3</v>
      </c>
    </row>
    <row r="136" spans="1:14" ht="24" customHeight="1" x14ac:dyDescent="0.2">
      <c r="A136" s="3" t="s">
        <v>388</v>
      </c>
      <c r="B136" s="3"/>
      <c r="C136" s="3"/>
      <c r="D136" s="3" t="s">
        <v>389</v>
      </c>
      <c r="E136" s="3"/>
      <c r="F136" s="4"/>
      <c r="G136" s="3"/>
      <c r="H136" s="3"/>
      <c r="I136" s="3"/>
      <c r="J136" s="3"/>
      <c r="K136" s="3"/>
      <c r="L136" s="3"/>
      <c r="M136" s="5">
        <v>982681.4</v>
      </c>
      <c r="N136" s="6">
        <f t="shared" si="24"/>
        <v>0.14778876592668594</v>
      </c>
    </row>
    <row r="137" spans="1:14" ht="26.1" customHeight="1" x14ac:dyDescent="0.2">
      <c r="A137" s="7" t="s">
        <v>390</v>
      </c>
      <c r="B137" s="9" t="s">
        <v>391</v>
      </c>
      <c r="C137" s="7" t="s">
        <v>32</v>
      </c>
      <c r="D137" s="7" t="s">
        <v>392</v>
      </c>
      <c r="E137" s="8" t="s">
        <v>393</v>
      </c>
      <c r="F137" s="9">
        <v>12</v>
      </c>
      <c r="G137" s="10">
        <v>21439.67</v>
      </c>
      <c r="H137" s="10">
        <v>25714.45</v>
      </c>
      <c r="I137" s="10">
        <v>491.25</v>
      </c>
      <c r="J137" s="10">
        <f t="shared" ref="J137:J147" si="25">TRUNC(G137 * (1 + 22.23 / 100), 2)</f>
        <v>26205.7</v>
      </c>
      <c r="K137" s="10">
        <f t="shared" ref="K137:K147" si="26">TRUNC(F137 * H137, 2)</f>
        <v>308573.40000000002</v>
      </c>
      <c r="L137" s="10">
        <f t="shared" ref="L137:L147" si="27">M137 - K137</f>
        <v>5895</v>
      </c>
      <c r="M137" s="10">
        <f t="shared" ref="M137:M147" si="28">TRUNC(F137 * J137, 2)</f>
        <v>314468.40000000002</v>
      </c>
      <c r="N137" s="11">
        <f t="shared" si="24"/>
        <v>4.7293961968690408E-2</v>
      </c>
    </row>
    <row r="138" spans="1:14" ht="26.1" customHeight="1" x14ac:dyDescent="0.2">
      <c r="A138" s="7" t="s">
        <v>394</v>
      </c>
      <c r="B138" s="9" t="s">
        <v>395</v>
      </c>
      <c r="C138" s="7" t="s">
        <v>27</v>
      </c>
      <c r="D138" s="7" t="s">
        <v>396</v>
      </c>
      <c r="E138" s="8" t="s">
        <v>397</v>
      </c>
      <c r="F138" s="9">
        <v>160</v>
      </c>
      <c r="G138" s="10">
        <v>122.82</v>
      </c>
      <c r="H138" s="10">
        <v>147.51</v>
      </c>
      <c r="I138" s="10">
        <v>2.61</v>
      </c>
      <c r="J138" s="10">
        <f t="shared" si="25"/>
        <v>150.12</v>
      </c>
      <c r="K138" s="10">
        <f t="shared" si="26"/>
        <v>23601.599999999999</v>
      </c>
      <c r="L138" s="10">
        <f t="shared" si="27"/>
        <v>417.60000000000218</v>
      </c>
      <c r="M138" s="10">
        <f t="shared" si="28"/>
        <v>24019.200000000001</v>
      </c>
      <c r="N138" s="11">
        <f t="shared" si="24"/>
        <v>3.6123283971246987E-3</v>
      </c>
    </row>
    <row r="139" spans="1:14" ht="24" customHeight="1" x14ac:dyDescent="0.2">
      <c r="A139" s="7" t="s">
        <v>398</v>
      </c>
      <c r="B139" s="9" t="s">
        <v>399</v>
      </c>
      <c r="C139" s="7" t="s">
        <v>27</v>
      </c>
      <c r="D139" s="7" t="s">
        <v>400</v>
      </c>
      <c r="E139" s="8" t="s">
        <v>397</v>
      </c>
      <c r="F139" s="9">
        <v>80</v>
      </c>
      <c r="G139" s="10">
        <v>122.82</v>
      </c>
      <c r="H139" s="10">
        <v>147.51</v>
      </c>
      <c r="I139" s="10">
        <v>2.61</v>
      </c>
      <c r="J139" s="10">
        <f t="shared" si="25"/>
        <v>150.12</v>
      </c>
      <c r="K139" s="10">
        <f t="shared" si="26"/>
        <v>11800.8</v>
      </c>
      <c r="L139" s="10">
        <f t="shared" si="27"/>
        <v>208.80000000000109</v>
      </c>
      <c r="M139" s="10">
        <f t="shared" si="28"/>
        <v>12009.6</v>
      </c>
      <c r="N139" s="11">
        <f t="shared" si="24"/>
        <v>1.8061641985623494E-3</v>
      </c>
    </row>
    <row r="140" spans="1:14" ht="26.1" customHeight="1" x14ac:dyDescent="0.2">
      <c r="A140" s="7" t="s">
        <v>401</v>
      </c>
      <c r="B140" s="9" t="s">
        <v>402</v>
      </c>
      <c r="C140" s="7" t="s">
        <v>32</v>
      </c>
      <c r="D140" s="7" t="s">
        <v>403</v>
      </c>
      <c r="E140" s="8" t="s">
        <v>393</v>
      </c>
      <c r="F140" s="9">
        <v>12</v>
      </c>
      <c r="G140" s="10">
        <v>6924.89</v>
      </c>
      <c r="H140" s="10">
        <v>7952.96</v>
      </c>
      <c r="I140" s="10">
        <v>511.33</v>
      </c>
      <c r="J140" s="10">
        <f t="shared" si="25"/>
        <v>8464.2900000000009</v>
      </c>
      <c r="K140" s="10">
        <f t="shared" si="26"/>
        <v>95435.520000000004</v>
      </c>
      <c r="L140" s="10">
        <f t="shared" si="27"/>
        <v>6135.9599999999919</v>
      </c>
      <c r="M140" s="10">
        <f t="shared" si="28"/>
        <v>101571.48</v>
      </c>
      <c r="N140" s="11">
        <f t="shared" si="24"/>
        <v>1.5275677022631202E-2</v>
      </c>
    </row>
    <row r="141" spans="1:14" ht="26.1" customHeight="1" x14ac:dyDescent="0.2">
      <c r="A141" s="7" t="s">
        <v>404</v>
      </c>
      <c r="B141" s="9" t="s">
        <v>405</v>
      </c>
      <c r="C141" s="7" t="s">
        <v>27</v>
      </c>
      <c r="D141" s="7" t="s">
        <v>406</v>
      </c>
      <c r="E141" s="8" t="s">
        <v>280</v>
      </c>
      <c r="F141" s="9">
        <v>0.8</v>
      </c>
      <c r="G141" s="10">
        <v>21439.67</v>
      </c>
      <c r="H141" s="10">
        <v>25714.45</v>
      </c>
      <c r="I141" s="10">
        <v>491.25</v>
      </c>
      <c r="J141" s="10">
        <f t="shared" si="25"/>
        <v>26205.7</v>
      </c>
      <c r="K141" s="10">
        <f t="shared" si="26"/>
        <v>20571.560000000001</v>
      </c>
      <c r="L141" s="10">
        <f t="shared" si="27"/>
        <v>393</v>
      </c>
      <c r="M141" s="10">
        <f t="shared" si="28"/>
        <v>20964.560000000001</v>
      </c>
      <c r="N141" s="11">
        <f t="shared" si="24"/>
        <v>3.1529307979126938E-3</v>
      </c>
    </row>
    <row r="142" spans="1:14" ht="24" customHeight="1" x14ac:dyDescent="0.2">
      <c r="A142" s="7" t="s">
        <v>407</v>
      </c>
      <c r="B142" s="9" t="s">
        <v>408</v>
      </c>
      <c r="C142" s="7" t="s">
        <v>32</v>
      </c>
      <c r="D142" s="7" t="s">
        <v>409</v>
      </c>
      <c r="E142" s="8" t="s">
        <v>393</v>
      </c>
      <c r="F142" s="9">
        <v>12</v>
      </c>
      <c r="G142" s="10">
        <v>12249.52</v>
      </c>
      <c r="H142" s="10">
        <v>14343.98</v>
      </c>
      <c r="I142" s="10">
        <v>628.6</v>
      </c>
      <c r="J142" s="10">
        <f t="shared" si="25"/>
        <v>14972.58</v>
      </c>
      <c r="K142" s="10">
        <f t="shared" si="26"/>
        <v>172127.76</v>
      </c>
      <c r="L142" s="10">
        <f t="shared" si="27"/>
        <v>7543.1999999999825</v>
      </c>
      <c r="M142" s="10">
        <f t="shared" si="28"/>
        <v>179670.96</v>
      </c>
      <c r="N142" s="11">
        <f t="shared" si="24"/>
        <v>2.7021320899391146E-2</v>
      </c>
    </row>
    <row r="143" spans="1:14" ht="24" customHeight="1" x14ac:dyDescent="0.2">
      <c r="A143" s="7" t="s">
        <v>410</v>
      </c>
      <c r="B143" s="9" t="s">
        <v>411</v>
      </c>
      <c r="C143" s="7" t="s">
        <v>32</v>
      </c>
      <c r="D143" s="7" t="s">
        <v>412</v>
      </c>
      <c r="E143" s="8" t="s">
        <v>393</v>
      </c>
      <c r="F143" s="9">
        <v>12</v>
      </c>
      <c r="G143" s="10">
        <v>5237.66</v>
      </c>
      <c r="H143" s="10">
        <v>5890.67</v>
      </c>
      <c r="I143" s="10">
        <v>511.32</v>
      </c>
      <c r="J143" s="10">
        <f t="shared" si="25"/>
        <v>6401.99</v>
      </c>
      <c r="K143" s="10">
        <f t="shared" si="26"/>
        <v>70688.039999999994</v>
      </c>
      <c r="L143" s="10">
        <f t="shared" si="27"/>
        <v>6135.8400000000111</v>
      </c>
      <c r="M143" s="10">
        <f t="shared" si="28"/>
        <v>76823.88</v>
      </c>
      <c r="N143" s="11">
        <f t="shared" si="24"/>
        <v>1.1553802095877473E-2</v>
      </c>
    </row>
    <row r="144" spans="1:14" ht="24" customHeight="1" x14ac:dyDescent="0.2">
      <c r="A144" s="7" t="s">
        <v>413</v>
      </c>
      <c r="B144" s="9" t="s">
        <v>414</v>
      </c>
      <c r="C144" s="7" t="s">
        <v>32</v>
      </c>
      <c r="D144" s="7" t="s">
        <v>415</v>
      </c>
      <c r="E144" s="8" t="s">
        <v>393</v>
      </c>
      <c r="F144" s="9">
        <v>12</v>
      </c>
      <c r="G144" s="10">
        <v>4995.54</v>
      </c>
      <c r="H144" s="10">
        <v>4189.92</v>
      </c>
      <c r="I144" s="10">
        <v>1916.12</v>
      </c>
      <c r="J144" s="10">
        <f t="shared" si="25"/>
        <v>6106.04</v>
      </c>
      <c r="K144" s="10">
        <f t="shared" si="26"/>
        <v>50279.040000000001</v>
      </c>
      <c r="L144" s="10">
        <f t="shared" si="27"/>
        <v>22993.439999999995</v>
      </c>
      <c r="M144" s="10">
        <f t="shared" si="28"/>
        <v>73272.479999999996</v>
      </c>
      <c r="N144" s="11">
        <f t="shared" si="24"/>
        <v>1.1019695086920111E-2</v>
      </c>
    </row>
    <row r="145" spans="1:14" ht="24" customHeight="1" x14ac:dyDescent="0.2">
      <c r="A145" s="7" t="s">
        <v>416</v>
      </c>
      <c r="B145" s="9" t="s">
        <v>417</v>
      </c>
      <c r="C145" s="7" t="s">
        <v>418</v>
      </c>
      <c r="D145" s="7" t="s">
        <v>419</v>
      </c>
      <c r="E145" s="8" t="s">
        <v>420</v>
      </c>
      <c r="F145" s="9">
        <v>12</v>
      </c>
      <c r="G145" s="10">
        <v>5568.64</v>
      </c>
      <c r="H145" s="10">
        <v>5019.7700000000004</v>
      </c>
      <c r="I145" s="10">
        <v>1786.77</v>
      </c>
      <c r="J145" s="10">
        <f t="shared" si="25"/>
        <v>6806.54</v>
      </c>
      <c r="K145" s="10">
        <f t="shared" si="26"/>
        <v>60237.24</v>
      </c>
      <c r="L145" s="10">
        <f t="shared" si="27"/>
        <v>21441.239999999998</v>
      </c>
      <c r="M145" s="10">
        <f t="shared" si="28"/>
        <v>81678.48</v>
      </c>
      <c r="N145" s="11">
        <f t="shared" si="24"/>
        <v>1.2283901742688421E-2</v>
      </c>
    </row>
    <row r="146" spans="1:14" ht="26.1" customHeight="1" x14ac:dyDescent="0.2">
      <c r="A146" s="7" t="s">
        <v>421</v>
      </c>
      <c r="B146" s="9" t="s">
        <v>422</v>
      </c>
      <c r="C146" s="7" t="s">
        <v>27</v>
      </c>
      <c r="D146" s="7" t="s">
        <v>423</v>
      </c>
      <c r="E146" s="8" t="s">
        <v>397</v>
      </c>
      <c r="F146" s="9">
        <v>192</v>
      </c>
      <c r="G146" s="10">
        <v>122.82</v>
      </c>
      <c r="H146" s="10">
        <v>147.51</v>
      </c>
      <c r="I146" s="10">
        <v>2.61</v>
      </c>
      <c r="J146" s="10">
        <f t="shared" si="25"/>
        <v>150.12</v>
      </c>
      <c r="K146" s="10">
        <f t="shared" si="26"/>
        <v>28321.919999999998</v>
      </c>
      <c r="L146" s="10">
        <f t="shared" si="27"/>
        <v>501.12000000000262</v>
      </c>
      <c r="M146" s="10">
        <f t="shared" si="28"/>
        <v>28823.040000000001</v>
      </c>
      <c r="N146" s="11">
        <f t="shared" si="24"/>
        <v>4.3347940765496385E-3</v>
      </c>
    </row>
    <row r="147" spans="1:14" ht="26.1" customHeight="1" x14ac:dyDescent="0.2">
      <c r="A147" s="7" t="s">
        <v>424</v>
      </c>
      <c r="B147" s="9" t="s">
        <v>425</v>
      </c>
      <c r="C147" s="7" t="s">
        <v>32</v>
      </c>
      <c r="D147" s="7" t="s">
        <v>426</v>
      </c>
      <c r="E147" s="8" t="s">
        <v>393</v>
      </c>
      <c r="F147" s="9">
        <v>12</v>
      </c>
      <c r="G147" s="10">
        <v>4730.1099999999997</v>
      </c>
      <c r="H147" s="10">
        <v>5270.29</v>
      </c>
      <c r="I147" s="10">
        <v>511.32</v>
      </c>
      <c r="J147" s="10">
        <f t="shared" si="25"/>
        <v>5781.61</v>
      </c>
      <c r="K147" s="10">
        <f t="shared" si="26"/>
        <v>63243.48</v>
      </c>
      <c r="L147" s="10">
        <f t="shared" si="27"/>
        <v>6135.8400000000038</v>
      </c>
      <c r="M147" s="10">
        <f t="shared" si="28"/>
        <v>69379.320000000007</v>
      </c>
      <c r="N147" s="11">
        <f t="shared" si="24"/>
        <v>1.0434189640337795E-2</v>
      </c>
    </row>
    <row r="148" spans="1:14" ht="24" customHeight="1" x14ac:dyDescent="0.2">
      <c r="A148" s="3" t="s">
        <v>427</v>
      </c>
      <c r="B148" s="3"/>
      <c r="C148" s="3"/>
      <c r="D148" s="3" t="s">
        <v>428</v>
      </c>
      <c r="E148" s="3"/>
      <c r="F148" s="4"/>
      <c r="G148" s="3"/>
      <c r="H148" s="3"/>
      <c r="I148" s="3"/>
      <c r="J148" s="3"/>
      <c r="K148" s="3"/>
      <c r="L148" s="3"/>
      <c r="M148" s="5">
        <v>101636.44</v>
      </c>
      <c r="N148" s="6">
        <f t="shared" si="24"/>
        <v>1.5285446575850178E-2</v>
      </c>
    </row>
    <row r="149" spans="1:14" ht="24" customHeight="1" x14ac:dyDescent="0.2">
      <c r="A149" s="7" t="s">
        <v>429</v>
      </c>
      <c r="B149" s="9" t="s">
        <v>430</v>
      </c>
      <c r="C149" s="7" t="s">
        <v>32</v>
      </c>
      <c r="D149" s="7" t="s">
        <v>431</v>
      </c>
      <c r="E149" s="8" t="s">
        <v>50</v>
      </c>
      <c r="F149" s="9">
        <v>784.4</v>
      </c>
      <c r="G149" s="10">
        <v>91.63</v>
      </c>
      <c r="H149" s="10">
        <v>39.479999999999997</v>
      </c>
      <c r="I149" s="10">
        <v>72.510000000000005</v>
      </c>
      <c r="J149" s="10">
        <f>TRUNC(G149 * (1 + 22.23 / 100), 2)</f>
        <v>111.99</v>
      </c>
      <c r="K149" s="10">
        <f>TRUNC(F149 * H149, 2)</f>
        <v>30968.11</v>
      </c>
      <c r="L149" s="10">
        <f>M149 - K149</f>
        <v>56876.84</v>
      </c>
      <c r="M149" s="10">
        <f>TRUNC(F149 * J149, 2)</f>
        <v>87844.95</v>
      </c>
      <c r="N149" s="11">
        <f t="shared" si="24"/>
        <v>1.3211297937858017E-2</v>
      </c>
    </row>
    <row r="150" spans="1:14" ht="26.1" customHeight="1" x14ac:dyDescent="0.2">
      <c r="A150" s="7" t="s">
        <v>432</v>
      </c>
      <c r="B150" s="9" t="s">
        <v>433</v>
      </c>
      <c r="C150" s="7" t="s">
        <v>81</v>
      </c>
      <c r="D150" s="7" t="s">
        <v>434</v>
      </c>
      <c r="E150" s="8" t="s">
        <v>50</v>
      </c>
      <c r="F150" s="9">
        <v>4645.38</v>
      </c>
      <c r="G150" s="10">
        <v>1.33</v>
      </c>
      <c r="H150" s="10">
        <v>1.62</v>
      </c>
      <c r="I150" s="10">
        <v>0</v>
      </c>
      <c r="J150" s="10">
        <f>TRUNC(G150 * (1 + 22.23 / 100), 2)</f>
        <v>1.62</v>
      </c>
      <c r="K150" s="10">
        <f>TRUNC(F150 * H150, 2)</f>
        <v>7525.51</v>
      </c>
      <c r="L150" s="10">
        <f>M150 - K150</f>
        <v>0</v>
      </c>
      <c r="M150" s="10">
        <f>TRUNC(F150 * J150, 2)</f>
        <v>7525.51</v>
      </c>
      <c r="N150" s="11">
        <f t="shared" si="24"/>
        <v>1.1317867987212685E-3</v>
      </c>
    </row>
    <row r="151" spans="1:14" ht="26.1" customHeight="1" x14ac:dyDescent="0.2">
      <c r="A151" s="7" t="s">
        <v>435</v>
      </c>
      <c r="B151" s="9" t="s">
        <v>436</v>
      </c>
      <c r="C151" s="7" t="s">
        <v>437</v>
      </c>
      <c r="D151" s="7" t="s">
        <v>438</v>
      </c>
      <c r="E151" s="8" t="s">
        <v>50</v>
      </c>
      <c r="F151" s="9">
        <v>12.5</v>
      </c>
      <c r="G151" s="10">
        <v>269.25</v>
      </c>
      <c r="H151" s="10">
        <v>125.54</v>
      </c>
      <c r="I151" s="10">
        <v>203.56</v>
      </c>
      <c r="J151" s="10">
        <f>TRUNC(G151 * (1 + 22.23 / 100), 2)</f>
        <v>329.1</v>
      </c>
      <c r="K151" s="10">
        <f>TRUNC(F151 * H151, 2)</f>
        <v>1569.25</v>
      </c>
      <c r="L151" s="10">
        <f>M151 - K151</f>
        <v>2544.5</v>
      </c>
      <c r="M151" s="10">
        <f>TRUNC(F151 * J151, 2)</f>
        <v>4113.75</v>
      </c>
      <c r="N151" s="11">
        <f t="shared" si="24"/>
        <v>6.1868071974386025E-4</v>
      </c>
    </row>
    <row r="152" spans="1:14" ht="39" customHeight="1" x14ac:dyDescent="0.2">
      <c r="A152" s="7" t="s">
        <v>439</v>
      </c>
      <c r="B152" s="9" t="s">
        <v>440</v>
      </c>
      <c r="C152" s="7" t="s">
        <v>32</v>
      </c>
      <c r="D152" s="7" t="s">
        <v>441</v>
      </c>
      <c r="E152" s="8" t="s">
        <v>50</v>
      </c>
      <c r="F152" s="9">
        <v>3.75</v>
      </c>
      <c r="G152" s="10">
        <v>469.55</v>
      </c>
      <c r="H152" s="10">
        <v>47.12</v>
      </c>
      <c r="I152" s="10">
        <v>526.80999999999995</v>
      </c>
      <c r="J152" s="10">
        <f>TRUNC(G152 * (1 + 22.23 / 100), 2)</f>
        <v>573.92999999999995</v>
      </c>
      <c r="K152" s="10">
        <f>TRUNC(F152 * H152, 2)</f>
        <v>176.7</v>
      </c>
      <c r="L152" s="10">
        <f>M152 - K152</f>
        <v>1975.53</v>
      </c>
      <c r="M152" s="10">
        <f>TRUNC(F152 * J152, 2)</f>
        <v>2152.23</v>
      </c>
      <c r="N152" s="11">
        <f t="shared" si="24"/>
        <v>3.2368111952703213E-4</v>
      </c>
    </row>
    <row r="153" spans="1:14" ht="24" customHeight="1" x14ac:dyDescent="0.2">
      <c r="A153" s="3" t="s">
        <v>442</v>
      </c>
      <c r="B153" s="3"/>
      <c r="C153" s="3"/>
      <c r="D153" s="3" t="s">
        <v>443</v>
      </c>
      <c r="E153" s="3"/>
      <c r="F153" s="4"/>
      <c r="G153" s="3"/>
      <c r="H153" s="3"/>
      <c r="I153" s="3"/>
      <c r="J153" s="3"/>
      <c r="K153" s="3"/>
      <c r="L153" s="3"/>
      <c r="M153" s="5">
        <v>98416.94</v>
      </c>
      <c r="N153" s="6">
        <f t="shared" si="24"/>
        <v>1.4801255125904179E-2</v>
      </c>
    </row>
    <row r="154" spans="1:14" ht="39" customHeight="1" x14ac:dyDescent="0.2">
      <c r="A154" s="7" t="s">
        <v>444</v>
      </c>
      <c r="B154" s="9" t="s">
        <v>445</v>
      </c>
      <c r="C154" s="7" t="s">
        <v>32</v>
      </c>
      <c r="D154" s="7" t="s">
        <v>446</v>
      </c>
      <c r="E154" s="8" t="s">
        <v>50</v>
      </c>
      <c r="F154" s="9">
        <v>4645.38</v>
      </c>
      <c r="G154" s="10">
        <v>0.7</v>
      </c>
      <c r="H154" s="10">
        <v>0.24</v>
      </c>
      <c r="I154" s="10">
        <v>0.61</v>
      </c>
      <c r="J154" s="10">
        <f>TRUNC(G154 * (1 + 22.23 / 100), 2)</f>
        <v>0.85</v>
      </c>
      <c r="K154" s="10">
        <f>TRUNC(F154 * H154, 2)</f>
        <v>1114.8900000000001</v>
      </c>
      <c r="L154" s="10">
        <f>M154 - K154</f>
        <v>2833.6800000000003</v>
      </c>
      <c r="M154" s="10">
        <f>TRUNC(F154 * J154, 2)</f>
        <v>3948.57</v>
      </c>
      <c r="N154" s="11">
        <f t="shared" si="24"/>
        <v>5.9383874313193908E-4</v>
      </c>
    </row>
    <row r="155" spans="1:14" ht="39" customHeight="1" x14ac:dyDescent="0.2">
      <c r="A155" s="7" t="s">
        <v>447</v>
      </c>
      <c r="B155" s="9" t="s">
        <v>448</v>
      </c>
      <c r="C155" s="7" t="s">
        <v>32</v>
      </c>
      <c r="D155" s="7" t="s">
        <v>449</v>
      </c>
      <c r="E155" s="8" t="s">
        <v>34</v>
      </c>
      <c r="F155" s="9">
        <v>3968.68</v>
      </c>
      <c r="G155" s="10">
        <v>3.98</v>
      </c>
      <c r="H155" s="10">
        <v>1.2</v>
      </c>
      <c r="I155" s="10">
        <v>3.66</v>
      </c>
      <c r="J155" s="10">
        <f>TRUNC(G155 * (1 + 22.23 / 100), 2)</f>
        <v>4.8600000000000003</v>
      </c>
      <c r="K155" s="10">
        <f>TRUNC(F155 * H155, 2)</f>
        <v>4762.41</v>
      </c>
      <c r="L155" s="10">
        <f>M155 - K155</f>
        <v>14525.369999999999</v>
      </c>
      <c r="M155" s="10">
        <f>TRUNC(F155 * J155, 2)</f>
        <v>19287.78</v>
      </c>
      <c r="N155" s="11">
        <f t="shared" si="24"/>
        <v>2.9007542054478841E-3</v>
      </c>
    </row>
    <row r="156" spans="1:14" ht="65.099999999999994" customHeight="1" x14ac:dyDescent="0.2">
      <c r="A156" s="7" t="s">
        <v>450</v>
      </c>
      <c r="B156" s="9" t="s">
        <v>451</v>
      </c>
      <c r="C156" s="7" t="s">
        <v>32</v>
      </c>
      <c r="D156" s="7" t="s">
        <v>452</v>
      </c>
      <c r="E156" s="8" t="s">
        <v>34</v>
      </c>
      <c r="F156" s="9">
        <v>1579.58</v>
      </c>
      <c r="G156" s="10">
        <v>13.65</v>
      </c>
      <c r="H156" s="10">
        <v>4.54</v>
      </c>
      <c r="I156" s="10">
        <v>12.14</v>
      </c>
      <c r="J156" s="10">
        <f>TRUNC(G156 * (1 + 22.23 / 100), 2)</f>
        <v>16.68</v>
      </c>
      <c r="K156" s="10">
        <f>TRUNC(F156 * H156, 2)</f>
        <v>7171.29</v>
      </c>
      <c r="L156" s="10">
        <f>M156 - K156</f>
        <v>19176.099999999999</v>
      </c>
      <c r="M156" s="10">
        <f>TRUNC(F156 * J156, 2)</f>
        <v>26347.39</v>
      </c>
      <c r="N156" s="11">
        <f t="shared" si="24"/>
        <v>3.9624727337762835E-3</v>
      </c>
    </row>
    <row r="157" spans="1:14" ht="39" customHeight="1" x14ac:dyDescent="0.2">
      <c r="A157" s="7" t="s">
        <v>453</v>
      </c>
      <c r="B157" s="9" t="s">
        <v>454</v>
      </c>
      <c r="C157" s="7" t="s">
        <v>32</v>
      </c>
      <c r="D157" s="7" t="s">
        <v>455</v>
      </c>
      <c r="E157" s="8" t="s">
        <v>456</v>
      </c>
      <c r="F157" s="9">
        <v>16723.7</v>
      </c>
      <c r="G157" s="10">
        <v>2.39</v>
      </c>
      <c r="H157" s="10">
        <v>0.33</v>
      </c>
      <c r="I157" s="10">
        <v>2.59</v>
      </c>
      <c r="J157" s="10">
        <f>TRUNC(G157 * (1 + 22.23 / 100), 2)</f>
        <v>2.92</v>
      </c>
      <c r="K157" s="10">
        <f>TRUNC(F157 * H157, 2)</f>
        <v>5518.82</v>
      </c>
      <c r="L157" s="10">
        <f>M157 - K157</f>
        <v>43314.38</v>
      </c>
      <c r="M157" s="10">
        <f>TRUNC(F157 * J157, 2)</f>
        <v>48833.2</v>
      </c>
      <c r="N157" s="11">
        <f t="shared" si="24"/>
        <v>7.3441894435480708E-3</v>
      </c>
    </row>
    <row r="158" spans="1:14" ht="24" customHeight="1" x14ac:dyDescent="0.2">
      <c r="A158" s="3" t="s">
        <v>457</v>
      </c>
      <c r="B158" s="3"/>
      <c r="C158" s="3"/>
      <c r="D158" s="3" t="s">
        <v>458</v>
      </c>
      <c r="E158" s="3"/>
      <c r="F158" s="4"/>
      <c r="G158" s="3"/>
      <c r="H158" s="3"/>
      <c r="I158" s="3"/>
      <c r="J158" s="3"/>
      <c r="K158" s="3"/>
      <c r="L158" s="3"/>
      <c r="M158" s="5">
        <v>1899105.59</v>
      </c>
      <c r="N158" s="6">
        <f t="shared" si="24"/>
        <v>0.28561288685282005</v>
      </c>
    </row>
    <row r="159" spans="1:14" ht="24" customHeight="1" x14ac:dyDescent="0.2">
      <c r="A159" s="7" t="s">
        <v>459</v>
      </c>
      <c r="B159" s="9" t="s">
        <v>460</v>
      </c>
      <c r="C159" s="7" t="s">
        <v>27</v>
      </c>
      <c r="D159" s="7" t="s">
        <v>461</v>
      </c>
      <c r="E159" s="8" t="s">
        <v>34</v>
      </c>
      <c r="F159" s="9">
        <v>132.59</v>
      </c>
      <c r="G159" s="10">
        <v>1040.28</v>
      </c>
      <c r="H159" s="10">
        <v>26.92</v>
      </c>
      <c r="I159" s="10">
        <v>1244.6099999999999</v>
      </c>
      <c r="J159" s="10">
        <f t="shared" ref="J159:J165" si="29">TRUNC(G159 * (1 + 22.23 / 100), 2)</f>
        <v>1271.53</v>
      </c>
      <c r="K159" s="10">
        <f t="shared" ref="K159:K165" si="30">TRUNC(F159 * H159, 2)</f>
        <v>3569.32</v>
      </c>
      <c r="L159" s="10">
        <f t="shared" ref="L159:L165" si="31">M159 - K159</f>
        <v>165022.84</v>
      </c>
      <c r="M159" s="10">
        <f t="shared" ref="M159:M165" si="32">TRUNC(F159 * J159, 2)</f>
        <v>168592.16</v>
      </c>
      <c r="N159" s="11">
        <f t="shared" si="24"/>
        <v>2.5355142848246016E-2</v>
      </c>
    </row>
    <row r="160" spans="1:14" ht="26.1" customHeight="1" x14ac:dyDescent="0.2">
      <c r="A160" s="7" t="s">
        <v>462</v>
      </c>
      <c r="B160" s="9" t="s">
        <v>463</v>
      </c>
      <c r="C160" s="7" t="s">
        <v>27</v>
      </c>
      <c r="D160" s="7" t="s">
        <v>464</v>
      </c>
      <c r="E160" s="8" t="s">
        <v>41</v>
      </c>
      <c r="F160" s="9">
        <v>11181.78</v>
      </c>
      <c r="G160" s="10">
        <v>11.9</v>
      </c>
      <c r="H160" s="10">
        <v>3.25</v>
      </c>
      <c r="I160" s="10">
        <v>11.29</v>
      </c>
      <c r="J160" s="10">
        <f t="shared" si="29"/>
        <v>14.54</v>
      </c>
      <c r="K160" s="10">
        <f t="shared" si="30"/>
        <v>36340.78</v>
      </c>
      <c r="L160" s="10">
        <f t="shared" si="31"/>
        <v>126242.29999999999</v>
      </c>
      <c r="M160" s="10">
        <f t="shared" si="32"/>
        <v>162583.07999999999</v>
      </c>
      <c r="N160" s="11">
        <f t="shared" si="24"/>
        <v>2.4451417065347581E-2</v>
      </c>
    </row>
    <row r="161" spans="1:14" ht="26.1" customHeight="1" x14ac:dyDescent="0.2">
      <c r="A161" s="7" t="s">
        <v>465</v>
      </c>
      <c r="B161" s="9" t="s">
        <v>466</v>
      </c>
      <c r="C161" s="7" t="s">
        <v>27</v>
      </c>
      <c r="D161" s="7" t="s">
        <v>467</v>
      </c>
      <c r="E161" s="8" t="s">
        <v>41</v>
      </c>
      <c r="F161" s="9">
        <v>239.16</v>
      </c>
      <c r="G161" s="10">
        <v>17.440000000000001</v>
      </c>
      <c r="H161" s="10">
        <v>8.18</v>
      </c>
      <c r="I161" s="10">
        <v>13.13</v>
      </c>
      <c r="J161" s="10">
        <f t="shared" si="29"/>
        <v>21.31</v>
      </c>
      <c r="K161" s="10">
        <f t="shared" si="30"/>
        <v>1956.32</v>
      </c>
      <c r="L161" s="10">
        <f t="shared" si="31"/>
        <v>3140.17</v>
      </c>
      <c r="M161" s="10">
        <f t="shared" si="32"/>
        <v>5096.49</v>
      </c>
      <c r="N161" s="11">
        <f t="shared" si="24"/>
        <v>7.664782987219414E-4</v>
      </c>
    </row>
    <row r="162" spans="1:14" ht="26.1" customHeight="1" x14ac:dyDescent="0.2">
      <c r="A162" s="7" t="s">
        <v>468</v>
      </c>
      <c r="B162" s="9" t="s">
        <v>469</v>
      </c>
      <c r="C162" s="7" t="s">
        <v>27</v>
      </c>
      <c r="D162" s="7" t="s">
        <v>470</v>
      </c>
      <c r="E162" s="8" t="s">
        <v>50</v>
      </c>
      <c r="F162" s="9">
        <v>8381.1299999999992</v>
      </c>
      <c r="G162" s="10">
        <v>135.72</v>
      </c>
      <c r="H162" s="10">
        <v>94.03</v>
      </c>
      <c r="I162" s="10">
        <v>71.86</v>
      </c>
      <c r="J162" s="10">
        <f t="shared" si="29"/>
        <v>165.89</v>
      </c>
      <c r="K162" s="10">
        <f t="shared" si="30"/>
        <v>788077.65</v>
      </c>
      <c r="L162" s="10">
        <f t="shared" si="31"/>
        <v>602267.99999999988</v>
      </c>
      <c r="M162" s="10">
        <f t="shared" si="32"/>
        <v>1390345.65</v>
      </c>
      <c r="N162" s="11">
        <f t="shared" si="24"/>
        <v>0.20909876570884112</v>
      </c>
    </row>
    <row r="163" spans="1:14" ht="26.1" customHeight="1" x14ac:dyDescent="0.2">
      <c r="A163" s="7" t="s">
        <v>471</v>
      </c>
      <c r="B163" s="9" t="s">
        <v>472</v>
      </c>
      <c r="C163" s="7" t="s">
        <v>27</v>
      </c>
      <c r="D163" s="7" t="s">
        <v>473</v>
      </c>
      <c r="E163" s="8" t="s">
        <v>50</v>
      </c>
      <c r="F163" s="9">
        <v>194.39</v>
      </c>
      <c r="G163" s="10">
        <v>146.62</v>
      </c>
      <c r="H163" s="10">
        <v>72.05</v>
      </c>
      <c r="I163" s="10">
        <v>107.16</v>
      </c>
      <c r="J163" s="10">
        <f t="shared" si="29"/>
        <v>179.21</v>
      </c>
      <c r="K163" s="10">
        <f t="shared" si="30"/>
        <v>14005.79</v>
      </c>
      <c r="L163" s="10">
        <f t="shared" si="31"/>
        <v>20830.839999999997</v>
      </c>
      <c r="M163" s="10">
        <f t="shared" si="32"/>
        <v>34836.629999999997</v>
      </c>
      <c r="N163" s="11">
        <f t="shared" si="24"/>
        <v>5.2391981335400918E-3</v>
      </c>
    </row>
    <row r="164" spans="1:14" ht="26.1" customHeight="1" x14ac:dyDescent="0.2">
      <c r="A164" s="7" t="s">
        <v>474</v>
      </c>
      <c r="B164" s="9" t="s">
        <v>475</v>
      </c>
      <c r="C164" s="7" t="s">
        <v>27</v>
      </c>
      <c r="D164" s="7" t="s">
        <v>476</v>
      </c>
      <c r="E164" s="8" t="s">
        <v>50</v>
      </c>
      <c r="F164" s="9">
        <v>324.08999999999997</v>
      </c>
      <c r="G164" s="10">
        <v>87.03</v>
      </c>
      <c r="H164" s="10">
        <v>52.23</v>
      </c>
      <c r="I164" s="10">
        <v>54.14</v>
      </c>
      <c r="J164" s="10">
        <f t="shared" si="29"/>
        <v>106.37</v>
      </c>
      <c r="K164" s="10">
        <f t="shared" si="30"/>
        <v>16927.22</v>
      </c>
      <c r="L164" s="10">
        <f t="shared" si="31"/>
        <v>17546.229999999996</v>
      </c>
      <c r="M164" s="10">
        <f t="shared" si="32"/>
        <v>34473.449999999997</v>
      </c>
      <c r="N164" s="11">
        <f t="shared" si="24"/>
        <v>5.1845782699614651E-3</v>
      </c>
    </row>
    <row r="165" spans="1:14" ht="39" customHeight="1" x14ac:dyDescent="0.2">
      <c r="A165" s="7" t="s">
        <v>477</v>
      </c>
      <c r="B165" s="9" t="s">
        <v>478</v>
      </c>
      <c r="C165" s="7" t="s">
        <v>27</v>
      </c>
      <c r="D165" s="7" t="s">
        <v>479</v>
      </c>
      <c r="E165" s="8" t="s">
        <v>29</v>
      </c>
      <c r="F165" s="9">
        <v>1369.5</v>
      </c>
      <c r="G165" s="10">
        <v>61.64</v>
      </c>
      <c r="H165" s="10">
        <v>36.78</v>
      </c>
      <c r="I165" s="10">
        <v>38.56</v>
      </c>
      <c r="J165" s="10">
        <f t="shared" si="29"/>
        <v>75.34</v>
      </c>
      <c r="K165" s="10">
        <f t="shared" si="30"/>
        <v>50370.21</v>
      </c>
      <c r="L165" s="10">
        <f t="shared" si="31"/>
        <v>52807.920000000006</v>
      </c>
      <c r="M165" s="10">
        <f t="shared" si="32"/>
        <v>103178.13</v>
      </c>
      <c r="N165" s="11">
        <f t="shared" si="24"/>
        <v>1.5517306528161795E-2</v>
      </c>
    </row>
    <row r="166" spans="1:14" ht="24" customHeight="1" x14ac:dyDescent="0.2">
      <c r="A166" s="3" t="s">
        <v>480</v>
      </c>
      <c r="B166" s="3"/>
      <c r="C166" s="3"/>
      <c r="D166" s="3" t="s">
        <v>481</v>
      </c>
      <c r="E166" s="3"/>
      <c r="F166" s="4"/>
      <c r="G166" s="3"/>
      <c r="H166" s="3"/>
      <c r="I166" s="3"/>
      <c r="J166" s="3"/>
      <c r="K166" s="3"/>
      <c r="L166" s="3"/>
      <c r="M166" s="5">
        <v>100856.08</v>
      </c>
      <c r="N166" s="6">
        <f t="shared" si="24"/>
        <v>1.5168085606792914E-2</v>
      </c>
    </row>
    <row r="167" spans="1:14" ht="26.1" customHeight="1" x14ac:dyDescent="0.2">
      <c r="A167" s="7" t="s">
        <v>482</v>
      </c>
      <c r="B167" s="9" t="s">
        <v>483</v>
      </c>
      <c r="C167" s="7" t="s">
        <v>27</v>
      </c>
      <c r="D167" s="7" t="s">
        <v>484</v>
      </c>
      <c r="E167" s="8" t="s">
        <v>182</v>
      </c>
      <c r="F167" s="9">
        <v>369.7</v>
      </c>
      <c r="G167" s="10">
        <v>169.21</v>
      </c>
      <c r="H167" s="10">
        <v>30.13</v>
      </c>
      <c r="I167" s="10">
        <v>176.69</v>
      </c>
      <c r="J167" s="10">
        <f>TRUNC(G167 * (1 + 22.23 / 100), 2)</f>
        <v>206.82</v>
      </c>
      <c r="K167" s="10">
        <f>TRUNC(F167 * H167, 2)</f>
        <v>11139.06</v>
      </c>
      <c r="L167" s="10">
        <f>M167 - K167</f>
        <v>65322.290000000008</v>
      </c>
      <c r="M167" s="10">
        <f>TRUNC(F167 * J167, 2)</f>
        <v>76461.350000000006</v>
      </c>
      <c r="N167" s="11">
        <f t="shared" si="24"/>
        <v>1.1499279987988383E-2</v>
      </c>
    </row>
    <row r="168" spans="1:14" ht="24" customHeight="1" x14ac:dyDescent="0.2">
      <c r="A168" s="3" t="s">
        <v>485</v>
      </c>
      <c r="B168" s="3"/>
      <c r="C168" s="3"/>
      <c r="D168" s="3" t="s">
        <v>486</v>
      </c>
      <c r="E168" s="3"/>
      <c r="F168" s="4"/>
      <c r="G168" s="3"/>
      <c r="H168" s="3"/>
      <c r="I168" s="3"/>
      <c r="J168" s="3"/>
      <c r="K168" s="3"/>
      <c r="L168" s="3"/>
      <c r="M168" s="5">
        <v>24394.73</v>
      </c>
      <c r="N168" s="6">
        <f t="shared" si="24"/>
        <v>3.6688056188045313E-3</v>
      </c>
    </row>
    <row r="169" spans="1:14" ht="24" customHeight="1" x14ac:dyDescent="0.2">
      <c r="A169" s="7" t="s">
        <v>487</v>
      </c>
      <c r="B169" s="9" t="s">
        <v>488</v>
      </c>
      <c r="C169" s="7" t="s">
        <v>81</v>
      </c>
      <c r="D169" s="7" t="s">
        <v>489</v>
      </c>
      <c r="E169" s="8" t="s">
        <v>182</v>
      </c>
      <c r="F169" s="9">
        <v>59</v>
      </c>
      <c r="G169" s="10">
        <v>338.28</v>
      </c>
      <c r="H169" s="10">
        <v>58.11</v>
      </c>
      <c r="I169" s="10">
        <v>355.36</v>
      </c>
      <c r="J169" s="10">
        <f>TRUNC(G169 * (1 + 22.23 / 100), 2)</f>
        <v>413.47</v>
      </c>
      <c r="K169" s="10">
        <f>TRUNC(F169 * H169, 2)</f>
        <v>3428.49</v>
      </c>
      <c r="L169" s="10">
        <f>M169 - K169</f>
        <v>20966.239999999998</v>
      </c>
      <c r="M169" s="10">
        <f>TRUNC(F169 * J169, 2)</f>
        <v>24394.73</v>
      </c>
      <c r="N169" s="11">
        <f t="shared" si="24"/>
        <v>3.6688056188045313E-3</v>
      </c>
    </row>
    <row r="170" spans="1:14" ht="24" customHeight="1" x14ac:dyDescent="0.2">
      <c r="A170" s="3" t="s">
        <v>490</v>
      </c>
      <c r="B170" s="3"/>
      <c r="C170" s="3"/>
      <c r="D170" s="3" t="s">
        <v>491</v>
      </c>
      <c r="E170" s="3"/>
      <c r="F170" s="4"/>
      <c r="G170" s="3"/>
      <c r="H170" s="3"/>
      <c r="I170" s="3"/>
      <c r="J170" s="3"/>
      <c r="K170" s="3"/>
      <c r="L170" s="3"/>
      <c r="M170" s="5">
        <v>417285.71</v>
      </c>
      <c r="N170" s="6">
        <f t="shared" si="24"/>
        <v>6.2757003561623281E-2</v>
      </c>
    </row>
    <row r="171" spans="1:14" ht="39" customHeight="1" x14ac:dyDescent="0.2">
      <c r="A171" s="7" t="s">
        <v>492</v>
      </c>
      <c r="B171" s="9" t="s">
        <v>172</v>
      </c>
      <c r="C171" s="7" t="s">
        <v>27</v>
      </c>
      <c r="D171" s="7" t="s">
        <v>173</v>
      </c>
      <c r="E171" s="8" t="s">
        <v>50</v>
      </c>
      <c r="F171" s="9">
        <v>993.42</v>
      </c>
      <c r="G171" s="10">
        <v>140.41999999999999</v>
      </c>
      <c r="H171" s="10">
        <v>82.27</v>
      </c>
      <c r="I171" s="10">
        <v>89.36</v>
      </c>
      <c r="J171" s="10">
        <f t="shared" ref="J171:J183" si="33">TRUNC(G171 * (1 + 22.23 / 100), 2)</f>
        <v>171.63</v>
      </c>
      <c r="K171" s="10">
        <f t="shared" ref="K171:K183" si="34">TRUNC(F171 * H171, 2)</f>
        <v>81728.66</v>
      </c>
      <c r="L171" s="10">
        <f t="shared" ref="L171:L183" si="35">M171 - K171</f>
        <v>88772.010000000009</v>
      </c>
      <c r="M171" s="10">
        <f t="shared" ref="M171:M183" si="36">TRUNC(F171 * J171, 2)</f>
        <v>170500.67</v>
      </c>
      <c r="N171" s="11">
        <f t="shared" si="24"/>
        <v>2.564217009599767E-2</v>
      </c>
    </row>
    <row r="172" spans="1:14" ht="39" customHeight="1" x14ac:dyDescent="0.2">
      <c r="A172" s="7" t="s">
        <v>493</v>
      </c>
      <c r="B172" s="9" t="s">
        <v>494</v>
      </c>
      <c r="C172" s="7" t="s">
        <v>32</v>
      </c>
      <c r="D172" s="7" t="s">
        <v>495</v>
      </c>
      <c r="E172" s="8" t="s">
        <v>50</v>
      </c>
      <c r="F172" s="9">
        <v>1291.8499999999999</v>
      </c>
      <c r="G172" s="10">
        <v>73.63</v>
      </c>
      <c r="H172" s="10">
        <v>13.84</v>
      </c>
      <c r="I172" s="10">
        <v>76.150000000000006</v>
      </c>
      <c r="J172" s="10">
        <f t="shared" si="33"/>
        <v>89.99</v>
      </c>
      <c r="K172" s="10">
        <f t="shared" si="34"/>
        <v>17879.2</v>
      </c>
      <c r="L172" s="10">
        <f t="shared" si="35"/>
        <v>98374.38</v>
      </c>
      <c r="M172" s="10">
        <f t="shared" si="36"/>
        <v>116253.58</v>
      </c>
      <c r="N172" s="11">
        <f t="shared" si="24"/>
        <v>1.7483767498559816E-2</v>
      </c>
    </row>
    <row r="173" spans="1:14" ht="39" customHeight="1" x14ac:dyDescent="0.2">
      <c r="A173" s="7" t="s">
        <v>496</v>
      </c>
      <c r="B173" s="9" t="s">
        <v>497</v>
      </c>
      <c r="C173" s="7" t="s">
        <v>32</v>
      </c>
      <c r="D173" s="7" t="s">
        <v>498</v>
      </c>
      <c r="E173" s="8" t="s">
        <v>50</v>
      </c>
      <c r="F173" s="9">
        <v>176.59</v>
      </c>
      <c r="G173" s="10">
        <v>71.260000000000005</v>
      </c>
      <c r="H173" s="10">
        <v>19.600000000000001</v>
      </c>
      <c r="I173" s="10">
        <v>67.5</v>
      </c>
      <c r="J173" s="10">
        <f t="shared" si="33"/>
        <v>87.1</v>
      </c>
      <c r="K173" s="10">
        <f t="shared" si="34"/>
        <v>3461.16</v>
      </c>
      <c r="L173" s="10">
        <f t="shared" si="35"/>
        <v>11919.82</v>
      </c>
      <c r="M173" s="10">
        <f t="shared" si="36"/>
        <v>15380.98</v>
      </c>
      <c r="N173" s="11">
        <f t="shared" si="24"/>
        <v>2.3131973933189715E-3</v>
      </c>
    </row>
    <row r="174" spans="1:14" ht="51.95" customHeight="1" x14ac:dyDescent="0.2">
      <c r="A174" s="7" t="s">
        <v>499</v>
      </c>
      <c r="B174" s="9" t="s">
        <v>500</v>
      </c>
      <c r="C174" s="7" t="s">
        <v>81</v>
      </c>
      <c r="D174" s="7" t="s">
        <v>501</v>
      </c>
      <c r="E174" s="8" t="s">
        <v>50</v>
      </c>
      <c r="F174" s="9">
        <v>17.39</v>
      </c>
      <c r="G174" s="10">
        <v>164.58</v>
      </c>
      <c r="H174" s="10">
        <v>45.88</v>
      </c>
      <c r="I174" s="10">
        <v>155.28</v>
      </c>
      <c r="J174" s="10">
        <f t="shared" si="33"/>
        <v>201.16</v>
      </c>
      <c r="K174" s="10">
        <f t="shared" si="34"/>
        <v>797.85</v>
      </c>
      <c r="L174" s="10">
        <f t="shared" si="35"/>
        <v>2700.32</v>
      </c>
      <c r="M174" s="10">
        <f t="shared" si="36"/>
        <v>3498.17</v>
      </c>
      <c r="N174" s="11">
        <f t="shared" si="24"/>
        <v>5.2610156995111024E-4</v>
      </c>
    </row>
    <row r="175" spans="1:14" ht="39" customHeight="1" x14ac:dyDescent="0.2">
      <c r="A175" s="7" t="s">
        <v>502</v>
      </c>
      <c r="B175" s="9" t="s">
        <v>175</v>
      </c>
      <c r="C175" s="7" t="s">
        <v>32</v>
      </c>
      <c r="D175" s="7" t="s">
        <v>176</v>
      </c>
      <c r="E175" s="8" t="s">
        <v>50</v>
      </c>
      <c r="F175" s="9">
        <v>21.38</v>
      </c>
      <c r="G175" s="10">
        <v>60</v>
      </c>
      <c r="H175" s="10">
        <v>48.11</v>
      </c>
      <c r="I175" s="10">
        <v>25.22</v>
      </c>
      <c r="J175" s="10">
        <f t="shared" si="33"/>
        <v>73.33</v>
      </c>
      <c r="K175" s="10">
        <f t="shared" si="34"/>
        <v>1028.5899999999999</v>
      </c>
      <c r="L175" s="10">
        <f t="shared" si="35"/>
        <v>539.20000000000005</v>
      </c>
      <c r="M175" s="10">
        <f t="shared" si="36"/>
        <v>1567.79</v>
      </c>
      <c r="N175" s="11">
        <f t="shared" si="24"/>
        <v>2.3578521922995482E-4</v>
      </c>
    </row>
    <row r="176" spans="1:14" ht="51.95" customHeight="1" x14ac:dyDescent="0.2">
      <c r="A176" s="7" t="s">
        <v>503</v>
      </c>
      <c r="B176" s="9" t="s">
        <v>504</v>
      </c>
      <c r="C176" s="7" t="s">
        <v>27</v>
      </c>
      <c r="D176" s="7" t="s">
        <v>505</v>
      </c>
      <c r="E176" s="8" t="s">
        <v>29</v>
      </c>
      <c r="F176" s="9">
        <v>344.58</v>
      </c>
      <c r="G176" s="10">
        <v>18.600000000000001</v>
      </c>
      <c r="H176" s="10">
        <v>11.39</v>
      </c>
      <c r="I176" s="10">
        <v>11.34</v>
      </c>
      <c r="J176" s="10">
        <f t="shared" si="33"/>
        <v>22.73</v>
      </c>
      <c r="K176" s="10">
        <f t="shared" si="34"/>
        <v>3924.76</v>
      </c>
      <c r="L176" s="10">
        <f t="shared" si="35"/>
        <v>3907.54</v>
      </c>
      <c r="M176" s="10">
        <f t="shared" si="36"/>
        <v>7832.3</v>
      </c>
      <c r="N176" s="11">
        <f t="shared" si="24"/>
        <v>1.1779259802491247E-3</v>
      </c>
    </row>
    <row r="177" spans="1:14" ht="51.95" customHeight="1" x14ac:dyDescent="0.2">
      <c r="A177" s="7" t="s">
        <v>506</v>
      </c>
      <c r="B177" s="9" t="s">
        <v>507</v>
      </c>
      <c r="C177" s="7" t="s">
        <v>32</v>
      </c>
      <c r="D177" s="7" t="s">
        <v>508</v>
      </c>
      <c r="E177" s="8" t="s">
        <v>29</v>
      </c>
      <c r="F177" s="9">
        <v>59.64</v>
      </c>
      <c r="G177" s="10">
        <v>48.87</v>
      </c>
      <c r="H177" s="10">
        <v>13.69</v>
      </c>
      <c r="I177" s="10">
        <v>46.04</v>
      </c>
      <c r="J177" s="10">
        <f t="shared" si="33"/>
        <v>59.73</v>
      </c>
      <c r="K177" s="10">
        <f t="shared" si="34"/>
        <v>816.47</v>
      </c>
      <c r="L177" s="10">
        <f t="shared" si="35"/>
        <v>2745.8199999999997</v>
      </c>
      <c r="M177" s="10">
        <f t="shared" si="36"/>
        <v>3562.29</v>
      </c>
      <c r="N177" s="11">
        <f t="shared" si="24"/>
        <v>5.3574479274053012E-4</v>
      </c>
    </row>
    <row r="178" spans="1:14" ht="51.95" customHeight="1" x14ac:dyDescent="0.2">
      <c r="A178" s="7" t="s">
        <v>509</v>
      </c>
      <c r="B178" s="9" t="s">
        <v>510</v>
      </c>
      <c r="C178" s="7" t="s">
        <v>32</v>
      </c>
      <c r="D178" s="7" t="s">
        <v>511</v>
      </c>
      <c r="E178" s="8" t="s">
        <v>29</v>
      </c>
      <c r="F178" s="9">
        <v>5.04</v>
      </c>
      <c r="G178" s="10">
        <v>48.12</v>
      </c>
      <c r="H178" s="10">
        <v>16</v>
      </c>
      <c r="I178" s="10">
        <v>42.81</v>
      </c>
      <c r="J178" s="10">
        <f t="shared" si="33"/>
        <v>58.81</v>
      </c>
      <c r="K178" s="10">
        <f t="shared" si="34"/>
        <v>80.64</v>
      </c>
      <c r="L178" s="10">
        <f t="shared" si="35"/>
        <v>215.76</v>
      </c>
      <c r="M178" s="10">
        <f t="shared" si="36"/>
        <v>296.39999999999998</v>
      </c>
      <c r="N178" s="11">
        <f t="shared" si="24"/>
        <v>4.4576594428946869E-5</v>
      </c>
    </row>
    <row r="179" spans="1:14" ht="39" customHeight="1" x14ac:dyDescent="0.2">
      <c r="A179" s="7" t="s">
        <v>512</v>
      </c>
      <c r="B179" s="9" t="s">
        <v>513</v>
      </c>
      <c r="C179" s="7" t="s">
        <v>81</v>
      </c>
      <c r="D179" s="7" t="s">
        <v>514</v>
      </c>
      <c r="E179" s="8" t="s">
        <v>122</v>
      </c>
      <c r="F179" s="9">
        <v>2</v>
      </c>
      <c r="G179" s="10">
        <v>499.14</v>
      </c>
      <c r="H179" s="10">
        <v>214.64</v>
      </c>
      <c r="I179" s="10">
        <v>395.45</v>
      </c>
      <c r="J179" s="10">
        <f t="shared" si="33"/>
        <v>610.09</v>
      </c>
      <c r="K179" s="10">
        <f t="shared" si="34"/>
        <v>429.28</v>
      </c>
      <c r="L179" s="10">
        <f t="shared" si="35"/>
        <v>790.90000000000009</v>
      </c>
      <c r="M179" s="10">
        <f t="shared" si="36"/>
        <v>1220.18</v>
      </c>
      <c r="N179" s="11">
        <f t="shared" si="24"/>
        <v>1.8350698039916463E-4</v>
      </c>
    </row>
    <row r="180" spans="1:14" ht="24" customHeight="1" x14ac:dyDescent="0.2">
      <c r="A180" s="7" t="s">
        <v>515</v>
      </c>
      <c r="B180" s="9" t="s">
        <v>516</v>
      </c>
      <c r="C180" s="7" t="s">
        <v>27</v>
      </c>
      <c r="D180" s="7" t="s">
        <v>517</v>
      </c>
      <c r="E180" s="8" t="s">
        <v>70</v>
      </c>
      <c r="F180" s="9">
        <v>56</v>
      </c>
      <c r="G180" s="10">
        <v>101.24</v>
      </c>
      <c r="H180" s="10">
        <v>7.93</v>
      </c>
      <c r="I180" s="10">
        <v>115.81</v>
      </c>
      <c r="J180" s="10">
        <f t="shared" si="33"/>
        <v>123.74</v>
      </c>
      <c r="K180" s="10">
        <f t="shared" si="34"/>
        <v>444.08</v>
      </c>
      <c r="L180" s="10">
        <f t="shared" si="35"/>
        <v>6485.36</v>
      </c>
      <c r="M180" s="10">
        <f t="shared" si="36"/>
        <v>6929.44</v>
      </c>
      <c r="N180" s="11">
        <f t="shared" si="24"/>
        <v>1.0421418235483184E-3</v>
      </c>
    </row>
    <row r="181" spans="1:14" ht="24" customHeight="1" x14ac:dyDescent="0.2">
      <c r="A181" s="7" t="s">
        <v>518</v>
      </c>
      <c r="B181" s="9" t="s">
        <v>519</v>
      </c>
      <c r="C181" s="7" t="s">
        <v>81</v>
      </c>
      <c r="D181" s="7" t="s">
        <v>520</v>
      </c>
      <c r="E181" s="8" t="s">
        <v>50</v>
      </c>
      <c r="F181" s="9">
        <v>1752.57</v>
      </c>
      <c r="G181" s="10">
        <v>1.44</v>
      </c>
      <c r="H181" s="10">
        <v>1.75</v>
      </c>
      <c r="I181" s="10">
        <v>0.01</v>
      </c>
      <c r="J181" s="10">
        <f t="shared" si="33"/>
        <v>1.76</v>
      </c>
      <c r="K181" s="10">
        <f t="shared" si="34"/>
        <v>3066.99</v>
      </c>
      <c r="L181" s="10">
        <f t="shared" si="35"/>
        <v>17.5300000000002</v>
      </c>
      <c r="M181" s="10">
        <f t="shared" si="36"/>
        <v>3084.52</v>
      </c>
      <c r="N181" s="11">
        <f t="shared" si="24"/>
        <v>4.638913530633441E-4</v>
      </c>
    </row>
    <row r="182" spans="1:14" ht="26.1" customHeight="1" x14ac:dyDescent="0.2">
      <c r="A182" s="7" t="s">
        <v>521</v>
      </c>
      <c r="B182" s="9" t="s">
        <v>160</v>
      </c>
      <c r="C182" s="7" t="s">
        <v>32</v>
      </c>
      <c r="D182" s="7" t="s">
        <v>161</v>
      </c>
      <c r="E182" s="8" t="s">
        <v>50</v>
      </c>
      <c r="F182" s="9">
        <v>124.73</v>
      </c>
      <c r="G182" s="10">
        <v>493.85</v>
      </c>
      <c r="H182" s="10">
        <v>74.400000000000006</v>
      </c>
      <c r="I182" s="10">
        <v>529.23</v>
      </c>
      <c r="J182" s="10">
        <f t="shared" si="33"/>
        <v>603.63</v>
      </c>
      <c r="K182" s="10">
        <f t="shared" si="34"/>
        <v>9279.91</v>
      </c>
      <c r="L182" s="10">
        <f t="shared" si="35"/>
        <v>66010.849999999991</v>
      </c>
      <c r="M182" s="10">
        <f t="shared" si="36"/>
        <v>75290.759999999995</v>
      </c>
      <c r="N182" s="11">
        <f t="shared" si="24"/>
        <v>1.1323231014734061E-2</v>
      </c>
    </row>
    <row r="183" spans="1:14" ht="39" customHeight="1" x14ac:dyDescent="0.2">
      <c r="A183" s="7" t="s">
        <v>522</v>
      </c>
      <c r="B183" s="9" t="s">
        <v>167</v>
      </c>
      <c r="C183" s="7" t="s">
        <v>27</v>
      </c>
      <c r="D183" s="7" t="s">
        <v>168</v>
      </c>
      <c r="E183" s="8" t="s">
        <v>50</v>
      </c>
      <c r="F183" s="9">
        <v>124.73</v>
      </c>
      <c r="G183" s="10">
        <v>56.29</v>
      </c>
      <c r="H183" s="10">
        <v>20.83</v>
      </c>
      <c r="I183" s="10">
        <v>47.97</v>
      </c>
      <c r="J183" s="10">
        <f t="shared" si="33"/>
        <v>68.8</v>
      </c>
      <c r="K183" s="10">
        <f t="shared" si="34"/>
        <v>2598.12</v>
      </c>
      <c r="L183" s="10">
        <f t="shared" si="35"/>
        <v>5983.3</v>
      </c>
      <c r="M183" s="10">
        <f t="shared" si="36"/>
        <v>8581.42</v>
      </c>
      <c r="N183" s="11">
        <f t="shared" si="24"/>
        <v>1.2905886604738638E-3</v>
      </c>
    </row>
    <row r="184" spans="1:14" ht="24" customHeight="1" x14ac:dyDescent="0.2">
      <c r="A184" s="3" t="s">
        <v>523</v>
      </c>
      <c r="B184" s="3"/>
      <c r="C184" s="3"/>
      <c r="D184" s="3" t="s">
        <v>524</v>
      </c>
      <c r="E184" s="3"/>
      <c r="F184" s="4"/>
      <c r="G184" s="3"/>
      <c r="H184" s="3"/>
      <c r="I184" s="3"/>
      <c r="J184" s="3"/>
      <c r="K184" s="3"/>
      <c r="L184" s="3"/>
      <c r="M184" s="5">
        <v>3287.21</v>
      </c>
      <c r="N184" s="6">
        <f t="shared" si="24"/>
        <v>4.9437458492840227E-4</v>
      </c>
    </row>
    <row r="185" spans="1:14" ht="51.95" customHeight="1" x14ac:dyDescent="0.2">
      <c r="A185" s="7" t="s">
        <v>525</v>
      </c>
      <c r="B185" s="9" t="s">
        <v>526</v>
      </c>
      <c r="C185" s="7" t="s">
        <v>27</v>
      </c>
      <c r="D185" s="7" t="s">
        <v>527</v>
      </c>
      <c r="E185" s="8" t="s">
        <v>70</v>
      </c>
      <c r="F185" s="9">
        <v>2</v>
      </c>
      <c r="G185" s="10">
        <v>118.25</v>
      </c>
      <c r="H185" s="10">
        <v>67.59</v>
      </c>
      <c r="I185" s="10">
        <v>76.94</v>
      </c>
      <c r="J185" s="10">
        <f>TRUNC(G185 * (1 + 22.23 / 100), 2)</f>
        <v>144.53</v>
      </c>
      <c r="K185" s="10">
        <f>TRUNC(F185 * H185, 2)</f>
        <v>135.18</v>
      </c>
      <c r="L185" s="10">
        <f>M185 - K185</f>
        <v>153.88</v>
      </c>
      <c r="M185" s="10">
        <f>TRUNC(F185 * J185, 2)</f>
        <v>289.06</v>
      </c>
      <c r="N185" s="11">
        <f t="shared" si="24"/>
        <v>4.3472707104019509E-5</v>
      </c>
    </row>
    <row r="186" spans="1:14" ht="51.95" customHeight="1" x14ac:dyDescent="0.2">
      <c r="A186" s="7" t="s">
        <v>528</v>
      </c>
      <c r="B186" s="9" t="s">
        <v>529</v>
      </c>
      <c r="C186" s="7" t="s">
        <v>27</v>
      </c>
      <c r="D186" s="7" t="s">
        <v>530</v>
      </c>
      <c r="E186" s="8" t="s">
        <v>70</v>
      </c>
      <c r="F186" s="9">
        <v>2</v>
      </c>
      <c r="G186" s="10">
        <v>58.15</v>
      </c>
      <c r="H186" s="10">
        <v>33.79</v>
      </c>
      <c r="I186" s="10">
        <v>37.28</v>
      </c>
      <c r="J186" s="10">
        <f>TRUNC(G186 * (1 + 22.23 / 100), 2)</f>
        <v>71.069999999999993</v>
      </c>
      <c r="K186" s="10">
        <f>TRUNC(F186 * H186, 2)</f>
        <v>67.58</v>
      </c>
      <c r="L186" s="10">
        <f>M186 - K186</f>
        <v>74.559999999999988</v>
      </c>
      <c r="M186" s="10">
        <f>TRUNC(F186 * J186, 2)</f>
        <v>142.13999999999999</v>
      </c>
      <c r="N186" s="11">
        <f t="shared" si="24"/>
        <v>2.1376913401250025E-5</v>
      </c>
    </row>
    <row r="187" spans="1:14" ht="51.95" customHeight="1" x14ac:dyDescent="0.2">
      <c r="A187" s="7" t="s">
        <v>531</v>
      </c>
      <c r="B187" s="9" t="s">
        <v>532</v>
      </c>
      <c r="C187" s="7" t="s">
        <v>27</v>
      </c>
      <c r="D187" s="7" t="s">
        <v>533</v>
      </c>
      <c r="E187" s="8" t="s">
        <v>70</v>
      </c>
      <c r="F187" s="9">
        <v>2</v>
      </c>
      <c r="G187" s="10">
        <v>58.15</v>
      </c>
      <c r="H187" s="10">
        <v>33.79</v>
      </c>
      <c r="I187" s="10">
        <v>37.28</v>
      </c>
      <c r="J187" s="10">
        <f>TRUNC(G187 * (1 + 22.23 / 100), 2)</f>
        <v>71.069999999999993</v>
      </c>
      <c r="K187" s="10">
        <f>TRUNC(F187 * H187, 2)</f>
        <v>67.58</v>
      </c>
      <c r="L187" s="10">
        <f>M187 - K187</f>
        <v>74.559999999999988</v>
      </c>
      <c r="M187" s="10">
        <f>TRUNC(F187 * J187, 2)</f>
        <v>142.13999999999999</v>
      </c>
      <c r="N187" s="11">
        <f t="shared" si="24"/>
        <v>2.1376913401250025E-5</v>
      </c>
    </row>
    <row r="188" spans="1:14" ht="39" customHeight="1" x14ac:dyDescent="0.2">
      <c r="A188" s="7" t="s">
        <v>534</v>
      </c>
      <c r="B188" s="9" t="s">
        <v>535</v>
      </c>
      <c r="C188" s="7" t="s">
        <v>27</v>
      </c>
      <c r="D188" s="7" t="s">
        <v>536</v>
      </c>
      <c r="E188" s="8" t="s">
        <v>29</v>
      </c>
      <c r="F188" s="9">
        <v>172.2</v>
      </c>
      <c r="G188" s="10">
        <v>12.9</v>
      </c>
      <c r="H188" s="10">
        <v>10.47</v>
      </c>
      <c r="I188" s="10">
        <v>5.29</v>
      </c>
      <c r="J188" s="10">
        <f>TRUNC(G188 * (1 + 22.23 / 100), 2)</f>
        <v>15.76</v>
      </c>
      <c r="K188" s="10">
        <f>TRUNC(F188 * H188, 2)</f>
        <v>1802.93</v>
      </c>
      <c r="L188" s="10">
        <f>M188 - K188</f>
        <v>910.93999999999983</v>
      </c>
      <c r="M188" s="10">
        <f>TRUNC(F188 * J188, 2)</f>
        <v>2713.87</v>
      </c>
      <c r="N188" s="11">
        <f t="shared" si="24"/>
        <v>4.0814805102188273E-4</v>
      </c>
    </row>
    <row r="189" spans="1:14" ht="24" customHeight="1" x14ac:dyDescent="0.2">
      <c r="A189" s="3" t="s">
        <v>537</v>
      </c>
      <c r="B189" s="3"/>
      <c r="C189" s="3"/>
      <c r="D189" s="3" t="s">
        <v>538</v>
      </c>
      <c r="E189" s="3"/>
      <c r="F189" s="4"/>
      <c r="G189" s="3"/>
      <c r="H189" s="3"/>
      <c r="I189" s="3"/>
      <c r="J189" s="3"/>
      <c r="K189" s="3"/>
      <c r="L189" s="3"/>
      <c r="M189" s="5">
        <v>101207.85</v>
      </c>
      <c r="N189" s="6">
        <f t="shared" si="24"/>
        <v>1.5220989482036743E-2</v>
      </c>
    </row>
    <row r="190" spans="1:14" ht="51.95" customHeight="1" x14ac:dyDescent="0.2">
      <c r="A190" s="7" t="s">
        <v>539</v>
      </c>
      <c r="B190" s="9" t="s">
        <v>540</v>
      </c>
      <c r="C190" s="7" t="s">
        <v>27</v>
      </c>
      <c r="D190" s="7" t="s">
        <v>541</v>
      </c>
      <c r="E190" s="8" t="s">
        <v>50</v>
      </c>
      <c r="F190" s="9">
        <v>153.94</v>
      </c>
      <c r="G190" s="10">
        <v>537.88</v>
      </c>
      <c r="H190" s="10">
        <v>99.24</v>
      </c>
      <c r="I190" s="10">
        <v>558.21</v>
      </c>
      <c r="J190" s="10">
        <f>TRUNC(G190 * (1 + 22.23 / 100), 2)</f>
        <v>657.45</v>
      </c>
      <c r="K190" s="10">
        <f>TRUNC(F190 * H190, 2)</f>
        <v>15277</v>
      </c>
      <c r="L190" s="10">
        <f>M190 - K190</f>
        <v>85930.85</v>
      </c>
      <c r="M190" s="10">
        <f>TRUNC(F190 * J190, 2)</f>
        <v>101207.85</v>
      </c>
      <c r="N190" s="11">
        <f t="shared" si="24"/>
        <v>1.5220989482036743E-2</v>
      </c>
    </row>
    <row r="191" spans="1:14" ht="24" customHeight="1" x14ac:dyDescent="0.2">
      <c r="A191" s="3" t="s">
        <v>542</v>
      </c>
      <c r="B191" s="3"/>
      <c r="C191" s="3"/>
      <c r="D191" s="3" t="s">
        <v>543</v>
      </c>
      <c r="E191" s="3"/>
      <c r="F191" s="4"/>
      <c r="G191" s="3"/>
      <c r="H191" s="3"/>
      <c r="I191" s="3"/>
      <c r="J191" s="3"/>
      <c r="K191" s="3"/>
      <c r="L191" s="3"/>
      <c r="M191" s="5">
        <v>328253.81</v>
      </c>
      <c r="N191" s="6">
        <f t="shared" si="24"/>
        <v>4.936719621500197E-2</v>
      </c>
    </row>
    <row r="192" spans="1:14" ht="78" customHeight="1" x14ac:dyDescent="0.2">
      <c r="A192" s="7" t="s">
        <v>544</v>
      </c>
      <c r="B192" s="9" t="s">
        <v>545</v>
      </c>
      <c r="C192" s="7" t="s">
        <v>546</v>
      </c>
      <c r="D192" s="7" t="s">
        <v>547</v>
      </c>
      <c r="E192" s="8" t="s">
        <v>29</v>
      </c>
      <c r="F192" s="9">
        <v>33.9</v>
      </c>
      <c r="G192" s="10">
        <v>377.58</v>
      </c>
      <c r="H192" s="10">
        <v>0</v>
      </c>
      <c r="I192" s="10">
        <v>461.51</v>
      </c>
      <c r="J192" s="10">
        <f t="shared" ref="J192:J198" si="37">TRUNC(G192 * (1 + 22.23 / 100), 2)</f>
        <v>461.51</v>
      </c>
      <c r="K192" s="10">
        <f t="shared" ref="K192:K198" si="38">TRUNC(F192 * H192, 2)</f>
        <v>0</v>
      </c>
      <c r="L192" s="10">
        <f t="shared" ref="L192:L198" si="39">M192 - K192</f>
        <v>15645.18</v>
      </c>
      <c r="M192" s="10">
        <f t="shared" ref="M192:M198" si="40">TRUNC(F192 * J192, 2)</f>
        <v>15645.18</v>
      </c>
      <c r="N192" s="11">
        <f t="shared" si="24"/>
        <v>2.3529313212816163E-3</v>
      </c>
    </row>
    <row r="193" spans="1:14" ht="26.1" customHeight="1" x14ac:dyDescent="0.2">
      <c r="A193" s="7" t="s">
        <v>548</v>
      </c>
      <c r="B193" s="9" t="s">
        <v>549</v>
      </c>
      <c r="C193" s="7" t="s">
        <v>27</v>
      </c>
      <c r="D193" s="7" t="s">
        <v>550</v>
      </c>
      <c r="E193" s="8" t="s">
        <v>50</v>
      </c>
      <c r="F193" s="9">
        <v>726.11</v>
      </c>
      <c r="G193" s="10">
        <v>202.04</v>
      </c>
      <c r="H193" s="10">
        <v>64.040000000000006</v>
      </c>
      <c r="I193" s="10">
        <v>182.91</v>
      </c>
      <c r="J193" s="10">
        <f t="shared" si="37"/>
        <v>246.95</v>
      </c>
      <c r="K193" s="10">
        <f t="shared" si="38"/>
        <v>46500.08</v>
      </c>
      <c r="L193" s="10">
        <f t="shared" si="39"/>
        <v>132812.77999999997</v>
      </c>
      <c r="M193" s="10">
        <f t="shared" si="40"/>
        <v>179312.86</v>
      </c>
      <c r="N193" s="11">
        <f t="shared" si="24"/>
        <v>2.6967465034124592E-2</v>
      </c>
    </row>
    <row r="194" spans="1:14" ht="26.1" customHeight="1" x14ac:dyDescent="0.2">
      <c r="A194" s="7" t="s">
        <v>551</v>
      </c>
      <c r="B194" s="9" t="s">
        <v>206</v>
      </c>
      <c r="C194" s="7" t="s">
        <v>32</v>
      </c>
      <c r="D194" s="7" t="s">
        <v>207</v>
      </c>
      <c r="E194" s="8" t="s">
        <v>50</v>
      </c>
      <c r="F194" s="9">
        <v>1468.09</v>
      </c>
      <c r="G194" s="10">
        <v>32</v>
      </c>
      <c r="H194" s="10">
        <v>15.77</v>
      </c>
      <c r="I194" s="10">
        <v>23.34</v>
      </c>
      <c r="J194" s="10">
        <f t="shared" si="37"/>
        <v>39.11</v>
      </c>
      <c r="K194" s="10">
        <f t="shared" si="38"/>
        <v>23151.77</v>
      </c>
      <c r="L194" s="10">
        <f t="shared" si="39"/>
        <v>34265.22</v>
      </c>
      <c r="M194" s="10">
        <f t="shared" si="40"/>
        <v>57416.99</v>
      </c>
      <c r="N194" s="11">
        <f t="shared" si="24"/>
        <v>8.635134536305324E-3</v>
      </c>
    </row>
    <row r="195" spans="1:14" ht="39" customHeight="1" x14ac:dyDescent="0.2">
      <c r="A195" s="7" t="s">
        <v>552</v>
      </c>
      <c r="B195" s="9" t="s">
        <v>553</v>
      </c>
      <c r="C195" s="7" t="s">
        <v>81</v>
      </c>
      <c r="D195" s="7" t="s">
        <v>554</v>
      </c>
      <c r="E195" s="8" t="s">
        <v>50</v>
      </c>
      <c r="F195" s="9">
        <v>65.25</v>
      </c>
      <c r="G195" s="10">
        <v>99.17</v>
      </c>
      <c r="H195" s="10">
        <v>44.88</v>
      </c>
      <c r="I195" s="10">
        <v>76.33</v>
      </c>
      <c r="J195" s="10">
        <f t="shared" si="37"/>
        <v>121.21</v>
      </c>
      <c r="K195" s="10">
        <f t="shared" si="38"/>
        <v>2928.42</v>
      </c>
      <c r="L195" s="10">
        <f t="shared" si="39"/>
        <v>4980.53</v>
      </c>
      <c r="M195" s="10">
        <f t="shared" si="40"/>
        <v>7908.95</v>
      </c>
      <c r="N195" s="11">
        <f t="shared" si="24"/>
        <v>1.189453631946084E-3</v>
      </c>
    </row>
    <row r="196" spans="1:14" ht="65.099999999999994" customHeight="1" x14ac:dyDescent="0.2">
      <c r="A196" s="7" t="s">
        <v>555</v>
      </c>
      <c r="B196" s="9" t="s">
        <v>556</v>
      </c>
      <c r="C196" s="7" t="s">
        <v>546</v>
      </c>
      <c r="D196" s="7" t="s">
        <v>557</v>
      </c>
      <c r="E196" s="8" t="s">
        <v>50</v>
      </c>
      <c r="F196" s="9">
        <v>6.96</v>
      </c>
      <c r="G196" s="10">
        <v>630.91</v>
      </c>
      <c r="H196" s="10">
        <v>0</v>
      </c>
      <c r="I196" s="10">
        <v>771.16</v>
      </c>
      <c r="J196" s="10">
        <f t="shared" si="37"/>
        <v>771.16</v>
      </c>
      <c r="K196" s="10">
        <f t="shared" si="38"/>
        <v>0</v>
      </c>
      <c r="L196" s="10">
        <f t="shared" si="39"/>
        <v>5367.27</v>
      </c>
      <c r="M196" s="10">
        <f t="shared" si="40"/>
        <v>5367.27</v>
      </c>
      <c r="N196" s="11">
        <f t="shared" si="24"/>
        <v>8.0720181504943887E-4</v>
      </c>
    </row>
    <row r="197" spans="1:14" ht="24" customHeight="1" x14ac:dyDescent="0.2">
      <c r="A197" s="7" t="s">
        <v>558</v>
      </c>
      <c r="B197" s="9" t="s">
        <v>559</v>
      </c>
      <c r="C197" s="7" t="s">
        <v>81</v>
      </c>
      <c r="D197" s="7" t="s">
        <v>560</v>
      </c>
      <c r="E197" s="8" t="s">
        <v>122</v>
      </c>
      <c r="F197" s="9">
        <v>4</v>
      </c>
      <c r="G197" s="10">
        <v>46.5</v>
      </c>
      <c r="H197" s="10">
        <v>0</v>
      </c>
      <c r="I197" s="10">
        <v>56.83</v>
      </c>
      <c r="J197" s="10">
        <f t="shared" si="37"/>
        <v>56.83</v>
      </c>
      <c r="K197" s="10">
        <f t="shared" si="38"/>
        <v>0</v>
      </c>
      <c r="L197" s="10">
        <f t="shared" si="39"/>
        <v>227.32</v>
      </c>
      <c r="M197" s="10">
        <f t="shared" si="40"/>
        <v>227.32</v>
      </c>
      <c r="N197" s="11">
        <f t="shared" si="24"/>
        <v>3.4187420531674096E-5</v>
      </c>
    </row>
    <row r="198" spans="1:14" ht="51.95" customHeight="1" x14ac:dyDescent="0.2">
      <c r="A198" s="7" t="s">
        <v>561</v>
      </c>
      <c r="B198" s="9" t="s">
        <v>562</v>
      </c>
      <c r="C198" s="7" t="s">
        <v>27</v>
      </c>
      <c r="D198" s="7" t="s">
        <v>563</v>
      </c>
      <c r="E198" s="8" t="s">
        <v>70</v>
      </c>
      <c r="F198" s="9">
        <v>2</v>
      </c>
      <c r="G198" s="10">
        <v>7612.26</v>
      </c>
      <c r="H198" s="10">
        <v>2001.25</v>
      </c>
      <c r="I198" s="10">
        <v>7303.21</v>
      </c>
      <c r="J198" s="10">
        <f t="shared" si="37"/>
        <v>9304.4599999999991</v>
      </c>
      <c r="K198" s="10">
        <f t="shared" si="38"/>
        <v>4002.5</v>
      </c>
      <c r="L198" s="10">
        <f t="shared" si="39"/>
        <v>14606.419999999998</v>
      </c>
      <c r="M198" s="10">
        <f t="shared" si="40"/>
        <v>18608.919999999998</v>
      </c>
      <c r="N198" s="11">
        <f t="shared" ref="N198:N261" si="41">M198 / 6649229.35</f>
        <v>2.7986581632952695E-3</v>
      </c>
    </row>
    <row r="199" spans="1:14" ht="24" customHeight="1" x14ac:dyDescent="0.2">
      <c r="A199" s="3" t="s">
        <v>564</v>
      </c>
      <c r="B199" s="3"/>
      <c r="C199" s="3"/>
      <c r="D199" s="3" t="s">
        <v>565</v>
      </c>
      <c r="E199" s="3"/>
      <c r="F199" s="4"/>
      <c r="G199" s="3"/>
      <c r="H199" s="3"/>
      <c r="I199" s="3"/>
      <c r="J199" s="3"/>
      <c r="K199" s="3"/>
      <c r="L199" s="3"/>
      <c r="M199" s="5">
        <v>43766.32</v>
      </c>
      <c r="N199" s="6">
        <f t="shared" si="41"/>
        <v>6.5821642924679688E-3</v>
      </c>
    </row>
    <row r="200" spans="1:14" ht="26.1" customHeight="1" x14ac:dyDescent="0.2">
      <c r="A200" s="7" t="s">
        <v>566</v>
      </c>
      <c r="B200" s="9" t="s">
        <v>567</v>
      </c>
      <c r="C200" s="7" t="s">
        <v>32</v>
      </c>
      <c r="D200" s="7" t="s">
        <v>568</v>
      </c>
      <c r="E200" s="8" t="s">
        <v>50</v>
      </c>
      <c r="F200" s="9">
        <v>1060.3699999999999</v>
      </c>
      <c r="G200" s="10">
        <v>13.63</v>
      </c>
      <c r="H200" s="10">
        <v>4.0199999999999996</v>
      </c>
      <c r="I200" s="10">
        <v>12.63</v>
      </c>
      <c r="J200" s="10">
        <f>TRUNC(G200 * (1 + 22.23 / 100), 2)</f>
        <v>16.649999999999999</v>
      </c>
      <c r="K200" s="10">
        <f>TRUNC(F200 * H200, 2)</f>
        <v>4262.68</v>
      </c>
      <c r="L200" s="10">
        <f>M200 - K200</f>
        <v>13392.48</v>
      </c>
      <c r="M200" s="10">
        <f>TRUNC(F200 * J200, 2)</f>
        <v>17655.16</v>
      </c>
      <c r="N200" s="11">
        <f t="shared" si="41"/>
        <v>2.655218984136861E-3</v>
      </c>
    </row>
    <row r="201" spans="1:14" ht="24" customHeight="1" x14ac:dyDescent="0.2">
      <c r="A201" s="12" t="s">
        <v>569</v>
      </c>
      <c r="B201" s="14" t="s">
        <v>570</v>
      </c>
      <c r="C201" s="12" t="s">
        <v>32</v>
      </c>
      <c r="D201" s="12" t="s">
        <v>571</v>
      </c>
      <c r="E201" s="13" t="s">
        <v>34</v>
      </c>
      <c r="F201" s="14">
        <v>106.04</v>
      </c>
      <c r="G201" s="15">
        <v>184.28</v>
      </c>
      <c r="H201" s="15">
        <v>0</v>
      </c>
      <c r="I201" s="15">
        <v>225.24</v>
      </c>
      <c r="J201" s="15">
        <f>TRUNC(G201 * (1 + 22.23 / 100), 2)</f>
        <v>225.24</v>
      </c>
      <c r="K201" s="15">
        <f>TRUNC(F201 * H201, 2)</f>
        <v>0</v>
      </c>
      <c r="L201" s="15">
        <f>M201 - K201</f>
        <v>23884.44</v>
      </c>
      <c r="M201" s="15">
        <f>TRUNC(F201 * J201, 2)</f>
        <v>23884.44</v>
      </c>
      <c r="N201" s="16">
        <f t="shared" si="41"/>
        <v>3.5920613867831165E-3</v>
      </c>
    </row>
    <row r="202" spans="1:14" ht="26.1" customHeight="1" x14ac:dyDescent="0.2">
      <c r="A202" s="7" t="s">
        <v>572</v>
      </c>
      <c r="B202" s="9" t="s">
        <v>573</v>
      </c>
      <c r="C202" s="7" t="s">
        <v>418</v>
      </c>
      <c r="D202" s="7" t="s">
        <v>574</v>
      </c>
      <c r="E202" s="8" t="s">
        <v>34</v>
      </c>
      <c r="F202" s="9">
        <v>2.0299999999999998</v>
      </c>
      <c r="G202" s="10">
        <v>897.42</v>
      </c>
      <c r="H202" s="10">
        <v>13.39</v>
      </c>
      <c r="I202" s="10">
        <v>1083.52</v>
      </c>
      <c r="J202" s="10">
        <f>TRUNC(G202 * (1 + 22.23 / 100), 2)</f>
        <v>1096.9100000000001</v>
      </c>
      <c r="K202" s="10">
        <f>TRUNC(F202 * H202, 2)</f>
        <v>27.18</v>
      </c>
      <c r="L202" s="10">
        <f>M202 - K202</f>
        <v>2199.54</v>
      </c>
      <c r="M202" s="10">
        <f>TRUNC(F202 * J202, 2)</f>
        <v>2226.7199999999998</v>
      </c>
      <c r="N202" s="11">
        <f t="shared" si="41"/>
        <v>3.3488392154799109E-4</v>
      </c>
    </row>
    <row r="203" spans="1:14" ht="24" customHeight="1" x14ac:dyDescent="0.2">
      <c r="A203" s="3" t="s">
        <v>575</v>
      </c>
      <c r="B203" s="3"/>
      <c r="C203" s="3"/>
      <c r="D203" s="3" t="s">
        <v>576</v>
      </c>
      <c r="E203" s="3"/>
      <c r="F203" s="4"/>
      <c r="G203" s="3"/>
      <c r="H203" s="3"/>
      <c r="I203" s="3"/>
      <c r="J203" s="3"/>
      <c r="K203" s="3"/>
      <c r="L203" s="3"/>
      <c r="M203" s="5">
        <v>32369.52</v>
      </c>
      <c r="N203" s="6">
        <f t="shared" si="41"/>
        <v>4.8681611501338873E-3</v>
      </c>
    </row>
    <row r="204" spans="1:14" ht="51.95" customHeight="1" x14ac:dyDescent="0.2">
      <c r="A204" s="7" t="s">
        <v>577</v>
      </c>
      <c r="B204" s="9" t="s">
        <v>578</v>
      </c>
      <c r="C204" s="7" t="s">
        <v>27</v>
      </c>
      <c r="D204" s="7" t="s">
        <v>579</v>
      </c>
      <c r="E204" s="8" t="s">
        <v>70</v>
      </c>
      <c r="F204" s="9">
        <v>3</v>
      </c>
      <c r="G204" s="10">
        <v>910.4</v>
      </c>
      <c r="H204" s="10">
        <v>192.48</v>
      </c>
      <c r="I204" s="10">
        <v>920.3</v>
      </c>
      <c r="J204" s="10">
        <f t="shared" ref="J204:J210" si="42">TRUNC(G204 * (1 + 22.23 / 100), 2)</f>
        <v>1112.78</v>
      </c>
      <c r="K204" s="10">
        <f t="shared" ref="K204:K210" si="43">TRUNC(F204 * H204, 2)</f>
        <v>577.44000000000005</v>
      </c>
      <c r="L204" s="10">
        <f t="shared" ref="L204:L210" si="44">M204 - K204</f>
        <v>2760.9</v>
      </c>
      <c r="M204" s="10">
        <f t="shared" ref="M204:M210" si="45">TRUNC(F204 * J204, 2)</f>
        <v>3338.34</v>
      </c>
      <c r="N204" s="11">
        <f t="shared" si="41"/>
        <v>5.0206419786076421E-4</v>
      </c>
    </row>
    <row r="205" spans="1:14" ht="51.95" customHeight="1" x14ac:dyDescent="0.2">
      <c r="A205" s="7" t="s">
        <v>580</v>
      </c>
      <c r="B205" s="9" t="s">
        <v>581</v>
      </c>
      <c r="C205" s="7" t="s">
        <v>27</v>
      </c>
      <c r="D205" s="7" t="s">
        <v>582</v>
      </c>
      <c r="E205" s="8" t="s">
        <v>122</v>
      </c>
      <c r="F205" s="9">
        <v>10</v>
      </c>
      <c r="G205" s="10">
        <v>322.83</v>
      </c>
      <c r="H205" s="10">
        <v>82.97</v>
      </c>
      <c r="I205" s="10">
        <v>311.62</v>
      </c>
      <c r="J205" s="10">
        <f t="shared" si="42"/>
        <v>394.59</v>
      </c>
      <c r="K205" s="10">
        <f t="shared" si="43"/>
        <v>829.7</v>
      </c>
      <c r="L205" s="10">
        <f t="shared" si="44"/>
        <v>3116.2</v>
      </c>
      <c r="M205" s="10">
        <f t="shared" si="45"/>
        <v>3945.9</v>
      </c>
      <c r="N205" s="11">
        <f t="shared" si="41"/>
        <v>5.934371928379941E-4</v>
      </c>
    </row>
    <row r="206" spans="1:14" ht="26.1" customHeight="1" x14ac:dyDescent="0.2">
      <c r="A206" s="7" t="s">
        <v>583</v>
      </c>
      <c r="B206" s="9" t="s">
        <v>584</v>
      </c>
      <c r="C206" s="7" t="s">
        <v>27</v>
      </c>
      <c r="D206" s="7" t="s">
        <v>585</v>
      </c>
      <c r="E206" s="8" t="s">
        <v>122</v>
      </c>
      <c r="F206" s="9">
        <v>1</v>
      </c>
      <c r="G206" s="10">
        <v>2403.0700000000002</v>
      </c>
      <c r="H206" s="10">
        <v>20.53</v>
      </c>
      <c r="I206" s="10">
        <v>2916.74</v>
      </c>
      <c r="J206" s="10">
        <f t="shared" si="42"/>
        <v>2937.27</v>
      </c>
      <c r="K206" s="10">
        <f t="shared" si="43"/>
        <v>20.53</v>
      </c>
      <c r="L206" s="10">
        <f t="shared" si="44"/>
        <v>2916.74</v>
      </c>
      <c r="M206" s="10">
        <f t="shared" si="45"/>
        <v>2937.27</v>
      </c>
      <c r="N206" s="11">
        <f t="shared" si="41"/>
        <v>4.4174592954896347E-4</v>
      </c>
    </row>
    <row r="207" spans="1:14" ht="26.1" customHeight="1" x14ac:dyDescent="0.2">
      <c r="A207" s="7" t="s">
        <v>586</v>
      </c>
      <c r="B207" s="9" t="s">
        <v>587</v>
      </c>
      <c r="C207" s="7" t="s">
        <v>27</v>
      </c>
      <c r="D207" s="7" t="s">
        <v>588</v>
      </c>
      <c r="E207" s="8" t="s">
        <v>70</v>
      </c>
      <c r="F207" s="9">
        <v>41</v>
      </c>
      <c r="G207" s="10">
        <v>108.25</v>
      </c>
      <c r="H207" s="10">
        <v>20.41</v>
      </c>
      <c r="I207" s="10">
        <v>111.9</v>
      </c>
      <c r="J207" s="10">
        <f t="shared" si="42"/>
        <v>132.31</v>
      </c>
      <c r="K207" s="10">
        <f t="shared" si="43"/>
        <v>836.81</v>
      </c>
      <c r="L207" s="10">
        <f t="shared" si="44"/>
        <v>4587.8999999999996</v>
      </c>
      <c r="M207" s="10">
        <f t="shared" si="45"/>
        <v>5424.71</v>
      </c>
      <c r="N207" s="11">
        <f t="shared" si="41"/>
        <v>8.1584041013715381E-4</v>
      </c>
    </row>
    <row r="208" spans="1:14" ht="39" customHeight="1" x14ac:dyDescent="0.2">
      <c r="A208" s="7" t="s">
        <v>589</v>
      </c>
      <c r="B208" s="9" t="s">
        <v>590</v>
      </c>
      <c r="C208" s="7" t="s">
        <v>27</v>
      </c>
      <c r="D208" s="7" t="s">
        <v>591</v>
      </c>
      <c r="E208" s="8" t="s">
        <v>122</v>
      </c>
      <c r="F208" s="9">
        <v>1</v>
      </c>
      <c r="G208" s="10">
        <v>1522.97</v>
      </c>
      <c r="H208" s="10">
        <v>20.53</v>
      </c>
      <c r="I208" s="10">
        <v>1840.99</v>
      </c>
      <c r="J208" s="10">
        <f t="shared" si="42"/>
        <v>1861.52</v>
      </c>
      <c r="K208" s="10">
        <f t="shared" si="43"/>
        <v>20.53</v>
      </c>
      <c r="L208" s="10">
        <f t="shared" si="44"/>
        <v>1840.99</v>
      </c>
      <c r="M208" s="10">
        <f t="shared" si="45"/>
        <v>1861.52</v>
      </c>
      <c r="N208" s="11">
        <f t="shared" si="41"/>
        <v>2.7996026336495674E-4</v>
      </c>
    </row>
    <row r="209" spans="1:14" ht="39" customHeight="1" x14ac:dyDescent="0.2">
      <c r="A209" s="7" t="s">
        <v>592</v>
      </c>
      <c r="B209" s="9" t="s">
        <v>593</v>
      </c>
      <c r="C209" s="7" t="s">
        <v>27</v>
      </c>
      <c r="D209" s="7" t="s">
        <v>594</v>
      </c>
      <c r="E209" s="8" t="s">
        <v>50</v>
      </c>
      <c r="F209" s="9">
        <v>170.45</v>
      </c>
      <c r="G209" s="10">
        <v>3.83</v>
      </c>
      <c r="H209" s="10">
        <v>2</v>
      </c>
      <c r="I209" s="10">
        <v>2.68</v>
      </c>
      <c r="J209" s="10">
        <f t="shared" si="42"/>
        <v>4.68</v>
      </c>
      <c r="K209" s="10">
        <f t="shared" si="43"/>
        <v>340.9</v>
      </c>
      <c r="L209" s="10">
        <f t="shared" si="44"/>
        <v>456.80000000000007</v>
      </c>
      <c r="M209" s="10">
        <f t="shared" si="45"/>
        <v>797.7</v>
      </c>
      <c r="N209" s="11">
        <f t="shared" si="41"/>
        <v>1.1996879006737827E-4</v>
      </c>
    </row>
    <row r="210" spans="1:14" ht="39" customHeight="1" x14ac:dyDescent="0.2">
      <c r="A210" s="7" t="s">
        <v>595</v>
      </c>
      <c r="B210" s="9" t="s">
        <v>596</v>
      </c>
      <c r="C210" s="7" t="s">
        <v>27</v>
      </c>
      <c r="D210" s="7" t="s">
        <v>597</v>
      </c>
      <c r="E210" s="8" t="s">
        <v>50</v>
      </c>
      <c r="F210" s="9">
        <v>362.01</v>
      </c>
      <c r="G210" s="10">
        <v>31.79</v>
      </c>
      <c r="H210" s="10">
        <v>0.37</v>
      </c>
      <c r="I210" s="10">
        <v>38.479999999999997</v>
      </c>
      <c r="J210" s="10">
        <f t="shared" si="42"/>
        <v>38.85</v>
      </c>
      <c r="K210" s="10">
        <f t="shared" si="43"/>
        <v>133.94</v>
      </c>
      <c r="L210" s="10">
        <f t="shared" si="44"/>
        <v>13930.14</v>
      </c>
      <c r="M210" s="10">
        <f t="shared" si="45"/>
        <v>14064.08</v>
      </c>
      <c r="N210" s="11">
        <f t="shared" si="41"/>
        <v>2.1151443663166773E-3</v>
      </c>
    </row>
    <row r="211" spans="1:14" ht="25.5" x14ac:dyDescent="0.2">
      <c r="A211" s="19"/>
      <c r="B211" s="19"/>
      <c r="C211" s="19"/>
      <c r="D211" s="19"/>
      <c r="E211" s="19"/>
      <c r="F211" s="19"/>
      <c r="G211" s="19"/>
      <c r="H211" s="19"/>
      <c r="I211" s="19"/>
      <c r="J211" s="19" t="s">
        <v>598</v>
      </c>
      <c r="K211" s="19" t="s">
        <v>599</v>
      </c>
      <c r="L211" s="19" t="s">
        <v>600</v>
      </c>
      <c r="M211" s="19" t="s">
        <v>601</v>
      </c>
      <c r="N211" s="19"/>
    </row>
    <row r="212" spans="1:14" x14ac:dyDescent="0.2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</row>
    <row r="213" spans="1:14" x14ac:dyDescent="0.2">
      <c r="A213" s="29"/>
      <c r="B213" s="29"/>
      <c r="C213" s="29"/>
      <c r="D213" s="20"/>
      <c r="E213" s="19"/>
      <c r="F213" s="19"/>
      <c r="G213" s="19"/>
      <c r="H213" s="19"/>
      <c r="I213" s="19"/>
      <c r="J213" s="23" t="s">
        <v>602</v>
      </c>
      <c r="K213" s="29"/>
      <c r="L213" s="30">
        <v>5478878.2199999997</v>
      </c>
      <c r="M213" s="29"/>
      <c r="N213" s="29"/>
    </row>
    <row r="214" spans="1:14" x14ac:dyDescent="0.2">
      <c r="A214" s="29"/>
      <c r="B214" s="29"/>
      <c r="C214" s="29"/>
      <c r="D214" s="20"/>
      <c r="E214" s="19"/>
      <c r="F214" s="19"/>
      <c r="G214" s="19"/>
      <c r="H214" s="19"/>
      <c r="I214" s="19"/>
      <c r="J214" s="23" t="s">
        <v>603</v>
      </c>
      <c r="K214" s="29"/>
      <c r="L214" s="30">
        <v>1170351.1299999999</v>
      </c>
      <c r="M214" s="29"/>
      <c r="N214" s="29"/>
    </row>
    <row r="215" spans="1:14" x14ac:dyDescent="0.2">
      <c r="A215" s="29"/>
      <c r="B215" s="29"/>
      <c r="C215" s="29"/>
      <c r="D215" s="20"/>
      <c r="E215" s="19"/>
      <c r="F215" s="19"/>
      <c r="G215" s="19"/>
      <c r="H215" s="19"/>
      <c r="I215" s="19"/>
      <c r="J215" s="23" t="s">
        <v>604</v>
      </c>
      <c r="K215" s="29"/>
      <c r="L215" s="30">
        <v>6649229.3499999996</v>
      </c>
      <c r="M215" s="29"/>
      <c r="N215" s="29"/>
    </row>
    <row r="216" spans="1:14" ht="60" customHeight="1" x14ac:dyDescent="0.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</row>
    <row r="217" spans="1:14" ht="69.95" customHeight="1" x14ac:dyDescent="0.2">
      <c r="A217" s="31" t="s">
        <v>605</v>
      </c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</row>
  </sheetData>
  <mergeCells count="27">
    <mergeCell ref="A215:C215"/>
    <mergeCell ref="J215:K215"/>
    <mergeCell ref="L215:N215"/>
    <mergeCell ref="A217:N217"/>
    <mergeCell ref="A213:C213"/>
    <mergeCell ref="J213:K213"/>
    <mergeCell ref="L213:N213"/>
    <mergeCell ref="A214:C214"/>
    <mergeCell ref="J214:K214"/>
    <mergeCell ref="L214:N214"/>
    <mergeCell ref="A3:N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N4:N5"/>
    <mergeCell ref="E1:G1"/>
    <mergeCell ref="H1:J1"/>
    <mergeCell ref="K1:N1"/>
    <mergeCell ref="E2:G2"/>
    <mergeCell ref="H2:J2"/>
    <mergeCell ref="K2:N2"/>
  </mergeCells>
  <pageMargins left="0.51181102362204722" right="0.51181102362204722" top="0.98425196850393704" bottom="0.98425196850393704" header="0.51181102362204722" footer="0.51181102362204722"/>
  <pageSetup paperSize="9" scale="68" fitToHeight="0" orientation="landscape" r:id="rId1"/>
  <headerFooter>
    <oddHeader>&amp;L &amp;CTJPR
CNPJ:  &amp;R</oddHeader>
    <oddFooter>&amp;L &amp;C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Antony Murillo Costa</cp:lastModifiedBy>
  <cp:revision>0</cp:revision>
  <cp:lastPrinted>2024-12-02T13:38:31Z</cp:lastPrinted>
  <dcterms:created xsi:type="dcterms:W3CDTF">2024-12-02T13:17:54Z</dcterms:created>
  <dcterms:modified xsi:type="dcterms:W3CDTF">2024-12-02T13:38:39Z</dcterms:modified>
</cp:coreProperties>
</file>